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6E799A14-429F-47F1-BB90-D9C8B205E840}" xr6:coauthVersionLast="47" xr6:coauthVersionMax="47" xr10:uidLastSave="{00000000-0000-0000-0000-000000000000}"/>
  <bookViews>
    <workbookView xWindow="-12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0" i="10" l="1"/>
  <c r="V285" i="10"/>
  <c r="V281" i="10"/>
  <c r="V279" i="10" l="1"/>
  <c r="U282" i="10"/>
  <c r="U289" i="10"/>
  <c r="U285" i="10"/>
  <c r="U286" i="10"/>
  <c r="V289" i="10"/>
  <c r="V288" i="10"/>
  <c r="V284" i="10"/>
  <c r="V283" i="10"/>
  <c r="U288" i="10"/>
  <c r="U287" i="10"/>
  <c r="U284" i="10"/>
  <c r="V287" i="10"/>
  <c r="U281" i="10"/>
  <c r="U279" i="10"/>
  <c r="V280" i="10"/>
  <c r="Q290" i="10"/>
  <c r="F290" i="10"/>
  <c r="J290" i="10"/>
  <c r="P290" i="10"/>
  <c r="S290" i="10"/>
  <c r="T290" i="10"/>
  <c r="E290" i="10"/>
  <c r="M290" i="10"/>
  <c r="O290" i="10"/>
  <c r="R290" i="10"/>
  <c r="D290" i="10"/>
  <c r="N290" i="10"/>
  <c r="V282" i="10"/>
  <c r="U283" i="10"/>
  <c r="V286" i="10"/>
  <c r="L290" i="10"/>
  <c r="I290" i="10"/>
  <c r="U280" i="10"/>
  <c r="H290" i="10"/>
  <c r="C290" i="10"/>
  <c r="U278" i="10"/>
  <c r="V278" i="10"/>
  <c r="G290" i="10"/>
  <c r="U298" i="9"/>
  <c r="V297" i="9"/>
  <c r="O303" i="9"/>
  <c r="N303" i="9"/>
  <c r="M303" i="9"/>
  <c r="C303" i="9"/>
  <c r="T297" i="6"/>
  <c r="T294" i="6"/>
  <c r="T293" i="6"/>
  <c r="S297" i="6"/>
  <c r="S294" i="6"/>
  <c r="S293" i="6"/>
  <c r="R297" i="6"/>
  <c r="R294" i="6"/>
  <c r="R293" i="6"/>
  <c r="Q297" i="6"/>
  <c r="Q294" i="6"/>
  <c r="Q293" i="6"/>
  <c r="P297" i="6"/>
  <c r="P294" i="6"/>
  <c r="P293" i="6"/>
  <c r="O297" i="6"/>
  <c r="O296" i="6"/>
  <c r="O294" i="6"/>
  <c r="O293" i="6"/>
  <c r="F297" i="6"/>
  <c r="F294" i="6"/>
  <c r="F293" i="6"/>
  <c r="E297" i="6"/>
  <c r="E296" i="6"/>
  <c r="E294" i="6"/>
  <c r="E293" i="6"/>
  <c r="V299" i="7"/>
  <c r="D294" i="6"/>
  <c r="D293" i="6"/>
  <c r="U301" i="7"/>
  <c r="U300" i="7"/>
  <c r="U298" i="7"/>
  <c r="C297" i="6"/>
  <c r="C296" i="6"/>
  <c r="C294" i="6"/>
  <c r="AE296" i="8" l="1"/>
  <c r="AE294" i="8"/>
  <c r="AE293" i="8"/>
  <c r="AE292" i="8"/>
  <c r="AD294" i="8"/>
  <c r="AF296" i="8"/>
  <c r="AF294" i="8"/>
  <c r="N297" i="6"/>
  <c r="N296" i="6"/>
  <c r="N294" i="6"/>
  <c r="N293" i="6"/>
  <c r="M297" i="6"/>
  <c r="M296" i="6"/>
  <c r="M294" i="6"/>
  <c r="M293" i="6"/>
  <c r="L297" i="6"/>
  <c r="L296" i="6"/>
  <c r="L294" i="6"/>
  <c r="L293" i="6"/>
  <c r="K297" i="6"/>
  <c r="K296" i="6"/>
  <c r="K294" i="6"/>
  <c r="K293" i="6"/>
  <c r="J297" i="6"/>
  <c r="J296" i="6"/>
  <c r="J294" i="6"/>
  <c r="J293" i="6"/>
  <c r="I297" i="6"/>
  <c r="I296" i="6"/>
  <c r="I294" i="6"/>
  <c r="I293" i="6"/>
  <c r="H297" i="6"/>
  <c r="H296" i="6"/>
  <c r="H294" i="6"/>
  <c r="H293" i="6"/>
  <c r="G297" i="6"/>
  <c r="G296" i="6"/>
  <c r="G294" i="6"/>
  <c r="G293" i="6"/>
  <c r="AF298" i="8"/>
  <c r="AF297" i="8"/>
  <c r="AF295" i="8"/>
  <c r="AF293" i="8"/>
  <c r="AF290" i="8"/>
  <c r="AE300" i="8"/>
  <c r="AE299" i="8"/>
  <c r="AE297" i="8"/>
  <c r="AE295" i="8"/>
  <c r="AD299" i="8"/>
  <c r="AD298" i="8"/>
  <c r="AD297" i="8"/>
  <c r="AD296" i="8"/>
  <c r="AD295" i="8"/>
  <c r="AD293" i="8"/>
  <c r="AD292" i="8"/>
  <c r="V282" i="9"/>
  <c r="AD300" i="8"/>
  <c r="C292" i="6"/>
  <c r="E292" i="6"/>
  <c r="F292" i="6"/>
  <c r="G292" i="6"/>
  <c r="H292" i="6"/>
  <c r="I292" i="6"/>
  <c r="J292" i="6"/>
  <c r="K292" i="6"/>
  <c r="L292" i="6"/>
  <c r="M292" i="6"/>
  <c r="N292" i="6"/>
  <c r="O292" i="6"/>
  <c r="P292" i="6"/>
  <c r="R292" i="6"/>
  <c r="S292" i="6"/>
  <c r="P296" i="6"/>
  <c r="Q296" i="6"/>
  <c r="R296" i="6"/>
  <c r="S296" i="6"/>
  <c r="U296" i="6" s="1"/>
  <c r="T296" i="6"/>
  <c r="AF300" i="8"/>
  <c r="C295" i="6"/>
  <c r="E295" i="6"/>
  <c r="F295" i="6"/>
  <c r="G295" i="6"/>
  <c r="H295" i="6"/>
  <c r="I295" i="6"/>
  <c r="J295" i="6"/>
  <c r="K295" i="6"/>
  <c r="L295" i="6"/>
  <c r="M295" i="6"/>
  <c r="N295" i="6"/>
  <c r="O295" i="6"/>
  <c r="P295" i="6"/>
  <c r="Q295" i="6"/>
  <c r="R295" i="6"/>
  <c r="S295" i="6"/>
  <c r="T295" i="6"/>
  <c r="AD301" i="8"/>
  <c r="AF299" i="8"/>
  <c r="D291" i="6"/>
  <c r="E291" i="6"/>
  <c r="F291" i="6"/>
  <c r="G291" i="6"/>
  <c r="H291" i="6"/>
  <c r="I291" i="6"/>
  <c r="J291" i="6"/>
  <c r="K291" i="6"/>
  <c r="L291" i="6"/>
  <c r="M291" i="6"/>
  <c r="N291" i="6"/>
  <c r="O291" i="6"/>
  <c r="P291" i="6"/>
  <c r="Q291" i="6"/>
  <c r="R291" i="6"/>
  <c r="S291" i="6"/>
  <c r="T291" i="6"/>
  <c r="AE298" i="8"/>
  <c r="K302" i="8"/>
  <c r="D302" i="8"/>
  <c r="P302" i="8"/>
  <c r="C298" i="6"/>
  <c r="D298" i="6"/>
  <c r="E298" i="6"/>
  <c r="F298" i="6"/>
  <c r="G298" i="6"/>
  <c r="H298" i="6"/>
  <c r="I298" i="6"/>
  <c r="V293" i="6"/>
  <c r="E302" i="8"/>
  <c r="S302" i="8"/>
  <c r="C301" i="6"/>
  <c r="D301" i="6"/>
  <c r="E301" i="6"/>
  <c r="F301" i="6"/>
  <c r="G301" i="6"/>
  <c r="H301" i="6"/>
  <c r="I301" i="6"/>
  <c r="J301" i="6"/>
  <c r="K301" i="6"/>
  <c r="L301" i="6"/>
  <c r="M301" i="6"/>
  <c r="N301" i="6"/>
  <c r="O301" i="6"/>
  <c r="P301" i="6"/>
  <c r="Q301" i="6"/>
  <c r="R301" i="6"/>
  <c r="S301" i="6"/>
  <c r="T301" i="6"/>
  <c r="T302" i="8"/>
  <c r="U294" i="7"/>
  <c r="C290" i="6"/>
  <c r="D290" i="6"/>
  <c r="F290" i="6"/>
  <c r="G290" i="6"/>
  <c r="H290" i="6"/>
  <c r="I290" i="6"/>
  <c r="K290" i="6"/>
  <c r="M290" i="6"/>
  <c r="O290" i="6"/>
  <c r="P290" i="6"/>
  <c r="Q290" i="6"/>
  <c r="S290" i="6"/>
  <c r="T290" i="6"/>
  <c r="AE290" i="8"/>
  <c r="U291" i="7"/>
  <c r="C291" i="6"/>
  <c r="V293" i="7"/>
  <c r="C300" i="6"/>
  <c r="D300" i="6"/>
  <c r="E300" i="6"/>
  <c r="F300" i="6"/>
  <c r="G300" i="6"/>
  <c r="H300" i="6"/>
  <c r="I300" i="6"/>
  <c r="J300" i="6"/>
  <c r="K300" i="6"/>
  <c r="L300" i="6"/>
  <c r="M300" i="6"/>
  <c r="N300" i="6"/>
  <c r="O300" i="6"/>
  <c r="P300" i="6"/>
  <c r="Q300" i="6"/>
  <c r="R300" i="6"/>
  <c r="S300" i="6"/>
  <c r="T300" i="6"/>
  <c r="L302" i="8"/>
  <c r="Q302" i="8"/>
  <c r="U302" i="8"/>
  <c r="Y302" i="8"/>
  <c r="AA302" i="8"/>
  <c r="AC302" i="8"/>
  <c r="C302" i="8"/>
  <c r="G302" i="8"/>
  <c r="H302" i="8"/>
  <c r="I302" i="8"/>
  <c r="J302" i="8"/>
  <c r="M302" i="8"/>
  <c r="N302" i="8"/>
  <c r="O302" i="8"/>
  <c r="R302" i="8"/>
  <c r="V302" i="8"/>
  <c r="S302" i="7"/>
  <c r="U294" i="6"/>
  <c r="V294" i="6"/>
  <c r="E302" i="7"/>
  <c r="E290" i="6"/>
  <c r="J302" i="7"/>
  <c r="J290" i="6"/>
  <c r="L302" i="7"/>
  <c r="L290" i="6"/>
  <c r="N302" i="7"/>
  <c r="N290" i="6"/>
  <c r="T302" i="7"/>
  <c r="T292" i="6"/>
  <c r="V296" i="7"/>
  <c r="D296" i="6"/>
  <c r="F302" i="7"/>
  <c r="F296" i="6"/>
  <c r="R302" i="7"/>
  <c r="R290" i="6"/>
  <c r="AE301" i="8"/>
  <c r="V292" i="7"/>
  <c r="D292" i="6"/>
  <c r="U293" i="7"/>
  <c r="C293" i="6"/>
  <c r="U293" i="6" s="1"/>
  <c r="V298" i="7"/>
  <c r="V297" i="7"/>
  <c r="D297" i="6"/>
  <c r="U297" i="6"/>
  <c r="V297" i="6"/>
  <c r="AC278" i="10" a="1"/>
  <c r="V295" i="7"/>
  <c r="D295" i="6"/>
  <c r="J298" i="6"/>
  <c r="K298" i="6"/>
  <c r="L298" i="6"/>
  <c r="M298" i="6"/>
  <c r="N298" i="6"/>
  <c r="O298" i="6"/>
  <c r="P298" i="6"/>
  <c r="Q298" i="6"/>
  <c r="R298" i="6"/>
  <c r="S298" i="6"/>
  <c r="T298" i="6"/>
  <c r="Q302" i="7"/>
  <c r="Q292" i="6"/>
  <c r="U299" i="7"/>
  <c r="C299" i="6"/>
  <c r="D299" i="6"/>
  <c r="E299" i="6"/>
  <c r="F299" i="6"/>
  <c r="G299" i="6"/>
  <c r="H299" i="6"/>
  <c r="I299" i="6"/>
  <c r="J299" i="6"/>
  <c r="K299" i="6"/>
  <c r="L299" i="6"/>
  <c r="M299" i="6"/>
  <c r="N299" i="6"/>
  <c r="O302" i="7"/>
  <c r="O299" i="6"/>
  <c r="P302" i="7"/>
  <c r="P299" i="6"/>
  <c r="Q299" i="6"/>
  <c r="R299" i="6"/>
  <c r="S299" i="6"/>
  <c r="T299" i="6"/>
  <c r="X302" i="8"/>
  <c r="Z302" i="8"/>
  <c r="AB302" i="8"/>
  <c r="U290" i="10"/>
  <c r="V290" i="10"/>
  <c r="V298" i="9"/>
  <c r="U295" i="9"/>
  <c r="U297" i="9"/>
  <c r="V291" i="9"/>
  <c r="V295" i="9"/>
  <c r="Y295" i="9" s="1"/>
  <c r="Z295" i="9" s="1"/>
  <c r="E303" i="9"/>
  <c r="V300" i="9"/>
  <c r="F303" i="9"/>
  <c r="S303" i="9"/>
  <c r="T303" i="9"/>
  <c r="I303" i="9"/>
  <c r="J303" i="9"/>
  <c r="V292" i="9"/>
  <c r="V294" i="9"/>
  <c r="V296" i="9"/>
  <c r="U301" i="9"/>
  <c r="P303" i="9"/>
  <c r="U300" i="9"/>
  <c r="U291" i="9"/>
  <c r="R303" i="9"/>
  <c r="H303" i="9"/>
  <c r="K303" i="9"/>
  <c r="V299" i="9"/>
  <c r="V301" i="9"/>
  <c r="U293" i="9"/>
  <c r="V293" i="9"/>
  <c r="U302" i="9"/>
  <c r="G303" i="9"/>
  <c r="V302" i="9"/>
  <c r="U292" i="9"/>
  <c r="U294" i="9"/>
  <c r="U296" i="9"/>
  <c r="L303" i="9"/>
  <c r="U299" i="9"/>
  <c r="D303" i="9"/>
  <c r="Q303" i="9"/>
  <c r="U296" i="7"/>
  <c r="W302" i="8"/>
  <c r="V301" i="7"/>
  <c r="K302" i="7"/>
  <c r="C302" i="7"/>
  <c r="V290" i="7"/>
  <c r="U290" i="7"/>
  <c r="V291" i="7"/>
  <c r="U292" i="7"/>
  <c r="V294" i="7"/>
  <c r="AF301" i="8"/>
  <c r="AF292" i="8"/>
  <c r="AD290" i="8"/>
  <c r="F302" i="8"/>
  <c r="AF291" i="8"/>
  <c r="AD291" i="8"/>
  <c r="AE291" i="8"/>
  <c r="M302" i="7"/>
  <c r="I302" i="7"/>
  <c r="V300" i="7"/>
  <c r="H302" i="7"/>
  <c r="U295" i="7"/>
  <c r="G302" i="7"/>
  <c r="U297" i="7"/>
  <c r="D302" i="7"/>
  <c r="AD288" i="8"/>
  <c r="V285" i="9"/>
  <c r="P290" i="9"/>
  <c r="AE288" i="8"/>
  <c r="U273" i="10"/>
  <c r="W286" i="10" s="1"/>
  <c r="X286" i="10" s="1"/>
  <c r="U274" i="10"/>
  <c r="W287" i="10" s="1"/>
  <c r="X287" i="10" s="1"/>
  <c r="V283" i="9"/>
  <c r="U286" i="9"/>
  <c r="U272" i="10"/>
  <c r="W285" i="10" s="1"/>
  <c r="X285" i="10" s="1"/>
  <c r="U279" i="9"/>
  <c r="U275" i="10"/>
  <c r="W288" i="10" s="1"/>
  <c r="X288" i="10" s="1"/>
  <c r="U288" i="9"/>
  <c r="AD283" i="8"/>
  <c r="U284" i="9"/>
  <c r="F277" i="10"/>
  <c r="U270" i="10"/>
  <c r="W283" i="10" s="1"/>
  <c r="X283" i="10" s="1"/>
  <c r="I277" i="10"/>
  <c r="U283" i="9"/>
  <c r="V286" i="9"/>
  <c r="AF286" i="8"/>
  <c r="V284" i="9"/>
  <c r="Y297" i="9" s="1"/>
  <c r="Z297" i="9" s="1"/>
  <c r="H277" i="10"/>
  <c r="O277" i="10"/>
  <c r="Q277" i="10"/>
  <c r="R277" i="10"/>
  <c r="F290" i="9"/>
  <c r="R290" i="9"/>
  <c r="H290" i="9"/>
  <c r="T290" i="9"/>
  <c r="AF281" i="8"/>
  <c r="AI294" i="8" s="1"/>
  <c r="AJ294" i="8" s="1"/>
  <c r="E277" i="10"/>
  <c r="J277" i="10"/>
  <c r="K277" i="10"/>
  <c r="M277" i="10"/>
  <c r="E290" i="9"/>
  <c r="G290" i="9"/>
  <c r="L290" i="9"/>
  <c r="S290" i="9"/>
  <c r="V274" i="10"/>
  <c r="Y287" i="10" s="1"/>
  <c r="Z287" i="10" s="1"/>
  <c r="AE285" i="8"/>
  <c r="V279" i="9"/>
  <c r="AF277" i="8"/>
  <c r="U280" i="9"/>
  <c r="V276" i="10"/>
  <c r="Y289" i="10" s="1"/>
  <c r="Z289" i="10" s="1"/>
  <c r="AE279" i="8"/>
  <c r="AG292" i="8" s="1"/>
  <c r="AH292" i="8" s="1"/>
  <c r="U282" i="9"/>
  <c r="V265" i="10"/>
  <c r="Y278" i="10" s="1"/>
  <c r="V281" i="9"/>
  <c r="U266" i="10"/>
  <c r="W279" i="10" s="1"/>
  <c r="X279" i="10" s="1"/>
  <c r="V266" i="10"/>
  <c r="Y279" i="10" s="1"/>
  <c r="Z279" i="10" s="1"/>
  <c r="L277" i="10"/>
  <c r="U267" i="10"/>
  <c r="W280" i="10" s="1"/>
  <c r="X280" i="10" s="1"/>
  <c r="AE282" i="8"/>
  <c r="AD282" i="8"/>
  <c r="U285" i="9"/>
  <c r="W298" i="9" s="1"/>
  <c r="X298" i="9" s="1"/>
  <c r="V268" i="10"/>
  <c r="Y281" i="10" s="1"/>
  <c r="Z281" i="10" s="1"/>
  <c r="U281" i="9"/>
  <c r="AD280" i="8"/>
  <c r="U269" i="10"/>
  <c r="W282" i="10" s="1"/>
  <c r="X282" i="10" s="1"/>
  <c r="V269" i="10"/>
  <c r="Y282" i="10" s="1"/>
  <c r="Z282" i="10" s="1"/>
  <c r="AF283" i="8"/>
  <c r="AI296" i="8" s="1"/>
  <c r="AJ296" i="8" s="1"/>
  <c r="AD284" i="8"/>
  <c r="AE284" i="8"/>
  <c r="U287" i="9"/>
  <c r="V270" i="10"/>
  <c r="Y283" i="10" s="1"/>
  <c r="Z283" i="10" s="1"/>
  <c r="AD278" i="8"/>
  <c r="V288" i="9"/>
  <c r="U271" i="10"/>
  <c r="W284" i="10" s="1"/>
  <c r="X284" i="10" s="1"/>
  <c r="V271" i="10"/>
  <c r="Y284" i="10" s="1"/>
  <c r="Z284" i="10" s="1"/>
  <c r="V289" i="9"/>
  <c r="U289" i="9"/>
  <c r="AE286" i="8"/>
  <c r="AE287" i="8"/>
  <c r="AD287" i="8"/>
  <c r="V278" i="9"/>
  <c r="V273" i="10"/>
  <c r="Y286" i="10" s="1"/>
  <c r="Z286" i="10" s="1"/>
  <c r="T277" i="10"/>
  <c r="S277" i="10"/>
  <c r="N277" i="10"/>
  <c r="V272" i="10"/>
  <c r="Y285" i="10" s="1"/>
  <c r="Z285" i="10" s="1"/>
  <c r="U268" i="10"/>
  <c r="W281" i="10" s="1"/>
  <c r="X281" i="10" s="1"/>
  <c r="V267" i="10"/>
  <c r="Y280" i="10" s="1"/>
  <c r="Z280" i="10" s="1"/>
  <c r="U276" i="10"/>
  <c r="W289" i="10" s="1"/>
  <c r="X289" i="10" s="1"/>
  <c r="C277" i="10"/>
  <c r="U265" i="10"/>
  <c r="W278" i="10" s="1"/>
  <c r="X278" i="10" s="1"/>
  <c r="D277" i="10"/>
  <c r="G277" i="10"/>
  <c r="Q290" i="9"/>
  <c r="V280" i="9"/>
  <c r="O290" i="9"/>
  <c r="N290" i="9"/>
  <c r="M290" i="9"/>
  <c r="K290" i="9"/>
  <c r="J290" i="9"/>
  <c r="I290" i="9"/>
  <c r="V287" i="9"/>
  <c r="C290" i="9"/>
  <c r="D290" i="9"/>
  <c r="U278" i="9"/>
  <c r="AC289" i="8"/>
  <c r="AB289" i="8"/>
  <c r="AA289" i="8"/>
  <c r="Z289" i="8"/>
  <c r="AF285" i="8"/>
  <c r="Y289" i="8"/>
  <c r="X289" i="8"/>
  <c r="AE283" i="8"/>
  <c r="AG296" i="8" s="1"/>
  <c r="AH296" i="8" s="1"/>
  <c r="V289" i="8"/>
  <c r="U289" i="8"/>
  <c r="T289" i="8"/>
  <c r="S289" i="8"/>
  <c r="AE281" i="8"/>
  <c r="AG294" i="8" s="1"/>
  <c r="AH294" i="8" s="1"/>
  <c r="R289" i="8"/>
  <c r="AF280" i="8"/>
  <c r="AF279" i="8"/>
  <c r="Q289" i="8"/>
  <c r="P289" i="8"/>
  <c r="O289" i="8"/>
  <c r="AF282" i="8"/>
  <c r="N289" i="8"/>
  <c r="M289" i="8"/>
  <c r="AE278" i="8"/>
  <c r="AD279" i="8"/>
  <c r="L289" i="8"/>
  <c r="K289" i="8"/>
  <c r="J289" i="8"/>
  <c r="AE277" i="8"/>
  <c r="I289" i="8"/>
  <c r="H289" i="8"/>
  <c r="AF278" i="8"/>
  <c r="G289" i="8"/>
  <c r="AE280" i="8"/>
  <c r="AG293" i="8" s="1"/>
  <c r="AH293" i="8" s="1"/>
  <c r="F289" i="8"/>
  <c r="AF288" i="8"/>
  <c r="AF284" i="8"/>
  <c r="AD286" i="8"/>
  <c r="AD285" i="8"/>
  <c r="AD281" i="8"/>
  <c r="C289" i="8"/>
  <c r="D289" i="8"/>
  <c r="E289" i="8"/>
  <c r="AD277" i="8"/>
  <c r="AI290" i="8" l="1"/>
  <c r="AK290" i="8" s="1"/>
  <c r="AG295" i="8"/>
  <c r="AH295" i="8" s="1"/>
  <c r="AG297" i="8"/>
  <c r="AH297" i="8" s="1"/>
  <c r="AG299" i="8"/>
  <c r="AH299" i="8" s="1"/>
  <c r="AG300" i="8"/>
  <c r="AH300" i="8" s="1"/>
  <c r="AI298" i="8"/>
  <c r="AJ298" i="8" s="1"/>
  <c r="AI293" i="8"/>
  <c r="AJ293" i="8" s="1"/>
  <c r="AI295" i="8"/>
  <c r="AJ295" i="8" s="1"/>
  <c r="AI297" i="8"/>
  <c r="AJ297" i="8" s="1"/>
  <c r="U292" i="6"/>
  <c r="AI299" i="8"/>
  <c r="AJ299" i="8" s="1"/>
  <c r="U295" i="6"/>
  <c r="K302" i="6"/>
  <c r="Y300" i="9"/>
  <c r="Z300" i="9" s="1"/>
  <c r="AG298" i="8"/>
  <c r="AH298" i="8" s="1"/>
  <c r="V295" i="6"/>
  <c r="U301" i="6"/>
  <c r="V301" i="6"/>
  <c r="V291" i="6"/>
  <c r="V296" i="6"/>
  <c r="R302" i="6"/>
  <c r="V292" i="6"/>
  <c r="N302" i="6"/>
  <c r="AM290" i="8" a="1"/>
  <c r="V298" i="6"/>
  <c r="U298" i="6"/>
  <c r="V290" i="6"/>
  <c r="G302" i="6"/>
  <c r="H302" i="6"/>
  <c r="E302" i="6"/>
  <c r="U291" i="6"/>
  <c r="P302" i="6"/>
  <c r="U290" i="6"/>
  <c r="AG290" i="8"/>
  <c r="AC278" i="10"/>
  <c r="AE278" i="10"/>
  <c r="AG279" i="10"/>
  <c r="AG280" i="10" s="1"/>
  <c r="AF278" i="10"/>
  <c r="AH279" i="10"/>
  <c r="AH280" i="10" s="1"/>
  <c r="AG278" i="10"/>
  <c r="AI279" i="10"/>
  <c r="AI280" i="10" s="1"/>
  <c r="AH278" i="10"/>
  <c r="AJ279" i="10"/>
  <c r="AJ280" i="10" s="1"/>
  <c r="AI278" i="10"/>
  <c r="AK279" i="10"/>
  <c r="AK280" i="10" s="1"/>
  <c r="AJ278" i="10"/>
  <c r="AL279" i="10"/>
  <c r="AL280" i="10" s="1"/>
  <c r="AK278" i="10"/>
  <c r="AM279" i="10"/>
  <c r="AM280" i="10" s="1"/>
  <c r="AL278" i="10"/>
  <c r="AN279" i="10"/>
  <c r="AN280" i="10" s="1"/>
  <c r="AM278" i="10"/>
  <c r="AN278" i="10"/>
  <c r="AF279" i="10"/>
  <c r="AF280" i="10" s="1"/>
  <c r="AE279" i="10"/>
  <c r="AE280" i="10" s="1"/>
  <c r="AD279" i="10"/>
  <c r="AD280" i="10" s="1"/>
  <c r="AD278" i="10"/>
  <c r="AC279" i="10"/>
  <c r="AC280" i="10" s="1"/>
  <c r="M302" i="6"/>
  <c r="AC290" i="7" a="1"/>
  <c r="O302" i="6"/>
  <c r="T302" i="6"/>
  <c r="S302" i="6"/>
  <c r="I302" i="6"/>
  <c r="W299" i="9"/>
  <c r="X299" i="9" s="1"/>
  <c r="AG301" i="8"/>
  <c r="AH301" i="8" s="1"/>
  <c r="C302" i="6"/>
  <c r="Y302" i="9"/>
  <c r="Z302" i="9" s="1"/>
  <c r="Q302" i="6"/>
  <c r="L302" i="6"/>
  <c r="V300" i="6"/>
  <c r="W291" i="9"/>
  <c r="X291" i="9" s="1"/>
  <c r="AC291" i="9" a="1"/>
  <c r="W292" i="9"/>
  <c r="X292" i="9" s="1"/>
  <c r="D302" i="6"/>
  <c r="W301" i="9"/>
  <c r="X301" i="9" s="1"/>
  <c r="Y291" i="9"/>
  <c r="V299" i="6"/>
  <c r="W294" i="9"/>
  <c r="X294" i="9" s="1"/>
  <c r="U299" i="6"/>
  <c r="F302" i="6"/>
  <c r="J302" i="6"/>
  <c r="U300" i="6"/>
  <c r="AA278" i="10"/>
  <c r="AA279" i="10" s="1"/>
  <c r="AA280" i="10" s="1"/>
  <c r="AA281" i="10" s="1"/>
  <c r="AA282" i="10" s="1"/>
  <c r="AA283" i="10" s="1"/>
  <c r="AA284" i="10" s="1"/>
  <c r="AA285" i="10" s="1"/>
  <c r="AA286" i="10" s="1"/>
  <c r="AA287" i="10" s="1"/>
  <c r="Z278" i="10"/>
  <c r="Y298" i="9"/>
  <c r="Z298" i="9" s="1"/>
  <c r="W302" i="9"/>
  <c r="X302" i="9" s="1"/>
  <c r="Y296" i="9"/>
  <c r="Z296" i="9" s="1"/>
  <c r="W297" i="9"/>
  <c r="X297" i="9" s="1"/>
  <c r="U303" i="9"/>
  <c r="Y293" i="9"/>
  <c r="Z293" i="9" s="1"/>
  <c r="Y294" i="9"/>
  <c r="Z294" i="9" s="1"/>
  <c r="W295" i="9"/>
  <c r="X295" i="9" s="1"/>
  <c r="W296" i="9"/>
  <c r="X296" i="9" s="1"/>
  <c r="W300" i="9"/>
  <c r="X300" i="9" s="1"/>
  <c r="W293" i="9"/>
  <c r="X293" i="9" s="1"/>
  <c r="Y292" i="9"/>
  <c r="Z292" i="9" s="1"/>
  <c r="V303" i="9"/>
  <c r="Y301" i="9"/>
  <c r="Z301" i="9" s="1"/>
  <c r="Y299" i="9"/>
  <c r="Z299" i="9" s="1"/>
  <c r="AI292" i="8"/>
  <c r="AJ292" i="8" s="1"/>
  <c r="AI301" i="8"/>
  <c r="AJ301" i="8" s="1"/>
  <c r="AG291" i="8"/>
  <c r="AH291" i="8" s="1"/>
  <c r="AD302" i="8"/>
  <c r="AI291" i="8"/>
  <c r="AJ291" i="8" s="1"/>
  <c r="AF302" i="8"/>
  <c r="AE302" i="8"/>
  <c r="V302" i="7"/>
  <c r="U302" i="7"/>
  <c r="AC278" i="9" a="1"/>
  <c r="U277" i="10"/>
  <c r="W290" i="10" s="1"/>
  <c r="X290" i="10" s="1"/>
  <c r="V290" i="9"/>
  <c r="U290" i="9"/>
  <c r="AE289" i="8"/>
  <c r="AD289" i="8"/>
  <c r="AP291" i="8" l="1"/>
  <c r="AP292" i="8" s="1"/>
  <c r="AW290" i="8"/>
  <c r="AR290" i="8"/>
  <c r="AS290" i="8"/>
  <c r="AA291" i="9"/>
  <c r="AA292" i="9" s="1"/>
  <c r="AA293" i="9" s="1"/>
  <c r="AA294" i="9" s="1"/>
  <c r="AA295" i="9" s="1"/>
  <c r="AA296" i="9" s="1"/>
  <c r="AA297" i="9" s="1"/>
  <c r="AA298" i="9" s="1"/>
  <c r="AA299" i="9" s="1"/>
  <c r="AA300" i="9" s="1"/>
  <c r="AA301" i="9" s="1"/>
  <c r="AA302" i="9" s="1"/>
  <c r="Z291" i="9"/>
  <c r="AV291" i="8"/>
  <c r="AV292" i="8" s="1"/>
  <c r="AX290" i="8"/>
  <c r="AV290" i="8"/>
  <c r="AT291" i="8"/>
  <c r="AT292" i="8" s="1"/>
  <c r="AX291" i="8"/>
  <c r="AX292" i="8" s="1"/>
  <c r="AR291" i="8"/>
  <c r="AR292" i="8" s="1"/>
  <c r="AP290" i="8"/>
  <c r="AU290" i="8"/>
  <c r="AS291" i="8"/>
  <c r="AS292" i="8" s="1"/>
  <c r="AM290" i="8"/>
  <c r="AN290" i="8"/>
  <c r="AQ290" i="8"/>
  <c r="AW291" i="8"/>
  <c r="AW292" i="8" s="1"/>
  <c r="AC290" i="6" a="1"/>
  <c r="AI290" i="6" s="1"/>
  <c r="AN291" i="8"/>
  <c r="AN292" i="8" s="1"/>
  <c r="AQ291" i="8"/>
  <c r="AQ292" i="8" s="1"/>
  <c r="AM291" i="8"/>
  <c r="AM292" i="8" s="1"/>
  <c r="AO290" i="8"/>
  <c r="AU291" i="8"/>
  <c r="AU292" i="8" s="1"/>
  <c r="AO291" i="8"/>
  <c r="AO292" i="8" s="1"/>
  <c r="AT290" i="8"/>
  <c r="U302" i="6"/>
  <c r="AC291" i="9"/>
  <c r="AH291" i="9"/>
  <c r="AJ292" i="9"/>
  <c r="AJ293" i="9" s="1"/>
  <c r="AI291" i="9"/>
  <c r="AK292" i="9"/>
  <c r="AK293" i="9" s="1"/>
  <c r="AJ291" i="9"/>
  <c r="AL292" i="9"/>
  <c r="AL293" i="9" s="1"/>
  <c r="AK291" i="9"/>
  <c r="AM292" i="9"/>
  <c r="AM293" i="9" s="1"/>
  <c r="AL291" i="9"/>
  <c r="AN292" i="9"/>
  <c r="AN293" i="9" s="1"/>
  <c r="AM291" i="9"/>
  <c r="AN291" i="9"/>
  <c r="AF292" i="9"/>
  <c r="AF293" i="9" s="1"/>
  <c r="AE292" i="9"/>
  <c r="AE293" i="9" s="1"/>
  <c r="AE291" i="9"/>
  <c r="AG292" i="9"/>
  <c r="AG293" i="9" s="1"/>
  <c r="AG291" i="9"/>
  <c r="AI292" i="9"/>
  <c r="AI293" i="9" s="1"/>
  <c r="AF291" i="9"/>
  <c r="AH292" i="9"/>
  <c r="AH293" i="9" s="1"/>
  <c r="AD291" i="9"/>
  <c r="AC292" i="9"/>
  <c r="AC293" i="9" s="1"/>
  <c r="AD292" i="9"/>
  <c r="AD293" i="9" s="1"/>
  <c r="AC290" i="7"/>
  <c r="AN290" i="7"/>
  <c r="AD291" i="7"/>
  <c r="AD292" i="7" s="1"/>
  <c r="AE291" i="7"/>
  <c r="AE292" i="7" s="1"/>
  <c r="AF290" i="7"/>
  <c r="AI291" i="7"/>
  <c r="AI292" i="7" s="1"/>
  <c r="AD290" i="7"/>
  <c r="AF291" i="7"/>
  <c r="AF292" i="7" s="1"/>
  <c r="AE290" i="7"/>
  <c r="AH291" i="7"/>
  <c r="AH292" i="7" s="1"/>
  <c r="AH290" i="7"/>
  <c r="AJ291" i="7"/>
  <c r="AJ292" i="7" s="1"/>
  <c r="AJ290" i="7"/>
  <c r="AL291" i="7"/>
  <c r="AL292" i="7" s="1"/>
  <c r="AI290" i="7"/>
  <c r="AK291" i="7"/>
  <c r="AK292" i="7" s="1"/>
  <c r="AK290" i="7"/>
  <c r="AM291" i="7"/>
  <c r="AM292" i="7" s="1"/>
  <c r="AM290" i="7"/>
  <c r="AL290" i="7"/>
  <c r="AN291" i="7"/>
  <c r="AN292" i="7" s="1"/>
  <c r="AC291" i="7"/>
  <c r="AC292" i="7" s="1"/>
  <c r="AG291" i="7"/>
  <c r="AG292" i="7" s="1"/>
  <c r="AG290" i="7"/>
  <c r="V302" i="6"/>
  <c r="Y303" i="9"/>
  <c r="AA303" i="9" s="1"/>
  <c r="W303" i="9"/>
  <c r="X303" i="9" s="1"/>
  <c r="AG302" i="8"/>
  <c r="AH302" i="8" s="1"/>
  <c r="AK291" i="8"/>
  <c r="AK292" i="8" s="1"/>
  <c r="AK293" i="8" s="1"/>
  <c r="AK294" i="8" s="1"/>
  <c r="AK295" i="8" s="1"/>
  <c r="AK296" i="8" s="1"/>
  <c r="AK297" i="8" s="1"/>
  <c r="AK298" i="8" s="1"/>
  <c r="AK29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AN291" i="6" l="1"/>
  <c r="AN292" i="6" s="1"/>
  <c r="AM291" i="6"/>
  <c r="AM292" i="6" s="1"/>
  <c r="AH291" i="6"/>
  <c r="AH292" i="6" s="1"/>
  <c r="AK290" i="6"/>
  <c r="AF290" i="6"/>
  <c r="AL290" i="6"/>
  <c r="AE290" i="6"/>
  <c r="AL291" i="6"/>
  <c r="AL292" i="6" s="1"/>
  <c r="AC290" i="6"/>
  <c r="AC291" i="6"/>
  <c r="AC292" i="6" s="1"/>
  <c r="AJ290" i="6"/>
  <c r="AD290" i="6"/>
  <c r="AJ291" i="6"/>
  <c r="AJ292" i="6" s="1"/>
  <c r="AN290" i="6"/>
  <c r="AH290" i="6"/>
  <c r="AI291" i="6"/>
  <c r="AI292" i="6" s="1"/>
  <c r="AF291" i="6"/>
  <c r="AF292" i="6" s="1"/>
  <c r="AG290" i="6"/>
  <c r="AG291" i="6"/>
  <c r="AG292" i="6" s="1"/>
  <c r="AE291" i="6"/>
  <c r="AE292" i="6" s="1"/>
  <c r="AK291" i="6"/>
  <c r="AK292" i="6" s="1"/>
  <c r="AD291" i="6"/>
  <c r="AD292" i="6" s="1"/>
  <c r="AM290" i="6"/>
  <c r="Z303" i="9"/>
  <c r="V280" i="6"/>
  <c r="Y293" i="6" s="1"/>
  <c r="Z293" i="6" s="1"/>
  <c r="U281" i="6"/>
  <c r="W294" i="6" s="1"/>
  <c r="X294" i="6" s="1"/>
  <c r="U286" i="6"/>
  <c r="W299" i="6" s="1"/>
  <c r="X299" i="6" s="1"/>
  <c r="V286" i="6"/>
  <c r="Y299" i="6" s="1"/>
  <c r="Z299" i="6" s="1"/>
  <c r="U287" i="6"/>
  <c r="W300" i="6" s="1"/>
  <c r="X300" i="6" s="1"/>
  <c r="V288" i="6"/>
  <c r="Y301" i="6" s="1"/>
  <c r="Z301" i="6" s="1"/>
  <c r="U277" i="6"/>
  <c r="W290" i="6" s="1"/>
  <c r="X290" i="6" s="1"/>
  <c r="V277" i="6"/>
  <c r="Y290" i="6" s="1"/>
  <c r="V278" i="6"/>
  <c r="Y291" i="6" s="1"/>
  <c r="Z291" i="6" s="1"/>
  <c r="V279" i="6"/>
  <c r="Y292" i="6" s="1"/>
  <c r="Z292" i="6" s="1"/>
  <c r="U279" i="6"/>
  <c r="W292" i="6" s="1"/>
  <c r="X292" i="6" s="1"/>
  <c r="U280" i="6"/>
  <c r="W293" i="6" s="1"/>
  <c r="X293" i="6" s="1"/>
  <c r="U282" i="6"/>
  <c r="W295" i="6" s="1"/>
  <c r="X295" i="6" s="1"/>
  <c r="V283" i="6"/>
  <c r="Y296" i="6" s="1"/>
  <c r="Z296" i="6" s="1"/>
  <c r="U278" i="6"/>
  <c r="W291" i="6" s="1"/>
  <c r="X291" i="6" s="1"/>
  <c r="V281" i="6"/>
  <c r="Y294" i="6" s="1"/>
  <c r="Z294" i="6" s="1"/>
  <c r="V282" i="6"/>
  <c r="Y295" i="6" s="1"/>
  <c r="Z295" i="6" s="1"/>
  <c r="U283" i="6"/>
  <c r="W296" i="6" s="1"/>
  <c r="X296" i="6" s="1"/>
  <c r="U284" i="6"/>
  <c r="W297" i="6" s="1"/>
  <c r="X297" i="6" s="1"/>
  <c r="V284" i="6"/>
  <c r="Y297" i="6" s="1"/>
  <c r="Z297" i="6" s="1"/>
  <c r="U288" i="6"/>
  <c r="W301" i="6" s="1"/>
  <c r="X301" i="6" s="1"/>
  <c r="U285" i="6"/>
  <c r="W298" i="6" s="1"/>
  <c r="X298" i="6" s="1"/>
  <c r="V285" i="6"/>
  <c r="Y298" i="6" s="1"/>
  <c r="Z298" i="6" s="1"/>
  <c r="T289" i="7"/>
  <c r="T289" i="6" s="1"/>
  <c r="S289" i="7"/>
  <c r="S289" i="6" s="1"/>
  <c r="R289" i="7"/>
  <c r="R289" i="6" s="1"/>
  <c r="Q289" i="7"/>
  <c r="Q289" i="6" s="1"/>
  <c r="P289" i="7"/>
  <c r="U281" i="7"/>
  <c r="W294" i="7" s="1"/>
  <c r="X294" i="7" s="1"/>
  <c r="U278" i="7"/>
  <c r="W291" i="7" s="1"/>
  <c r="X291" i="7" s="1"/>
  <c r="O289" i="7"/>
  <c r="O289" i="6" s="1"/>
  <c r="N289" i="7"/>
  <c r="N289" i="6" s="1"/>
  <c r="M289" i="7"/>
  <c r="M289" i="6" s="1"/>
  <c r="L289" i="7"/>
  <c r="L289" i="6" s="1"/>
  <c r="K289" i="7"/>
  <c r="K289" i="6" s="1"/>
  <c r="U277" i="7"/>
  <c r="V283" i="7"/>
  <c r="Y296" i="7" s="1"/>
  <c r="Z296" i="7" s="1"/>
  <c r="J289" i="7"/>
  <c r="J289" i="6" s="1"/>
  <c r="I289" i="7"/>
  <c r="I289" i="6" s="1"/>
  <c r="V280" i="7"/>
  <c r="Y293" i="7" s="1"/>
  <c r="Z293" i="7" s="1"/>
  <c r="H289" i="7"/>
  <c r="H289" i="6" s="1"/>
  <c r="V277" i="7"/>
  <c r="Y290" i="7" s="1"/>
  <c r="U285" i="7"/>
  <c r="W298" i="7" s="1"/>
  <c r="X298" i="7" s="1"/>
  <c r="U283" i="7"/>
  <c r="W296" i="7" s="1"/>
  <c r="X296" i="7" s="1"/>
  <c r="U282" i="7"/>
  <c r="W295" i="7" s="1"/>
  <c r="X295" i="7" s="1"/>
  <c r="V287" i="7"/>
  <c r="Y300" i="7" s="1"/>
  <c r="Z300" i="7" s="1"/>
  <c r="V286" i="7"/>
  <c r="Y299" i="7" s="1"/>
  <c r="Z299" i="7" s="1"/>
  <c r="V285" i="7"/>
  <c r="Y298" i="7" s="1"/>
  <c r="Z298" i="7" s="1"/>
  <c r="V282" i="7"/>
  <c r="Y295" i="7" s="1"/>
  <c r="Z295" i="7" s="1"/>
  <c r="V281" i="7"/>
  <c r="Y294" i="7" s="1"/>
  <c r="Z294" i="7" s="1"/>
  <c r="V279" i="7"/>
  <c r="Y292" i="7" s="1"/>
  <c r="Z292" i="7" s="1"/>
  <c r="V278" i="7"/>
  <c r="Y291" i="7" s="1"/>
  <c r="Z291" i="7" s="1"/>
  <c r="F289" i="7"/>
  <c r="F289" i="6" s="1"/>
  <c r="U288" i="7"/>
  <c r="W301" i="7" s="1"/>
  <c r="X301" i="7" s="1"/>
  <c r="U284" i="7"/>
  <c r="W297" i="7" s="1"/>
  <c r="X297" i="7" s="1"/>
  <c r="E289" i="7"/>
  <c r="E289" i="6" s="1"/>
  <c r="U279" i="7"/>
  <c r="W292" i="7" s="1"/>
  <c r="X292" i="7" s="1"/>
  <c r="V288" i="7"/>
  <c r="Y301" i="7" s="1"/>
  <c r="Z301" i="7" s="1"/>
  <c r="V284" i="7"/>
  <c r="Y297" i="7" s="1"/>
  <c r="Z297" i="7" s="1"/>
  <c r="U287" i="7"/>
  <c r="W300" i="7" s="1"/>
  <c r="X300" i="7" s="1"/>
  <c r="U286" i="7"/>
  <c r="W299" i="7" s="1"/>
  <c r="X299" i="7" s="1"/>
  <c r="C289" i="7"/>
  <c r="C289" i="6" s="1"/>
  <c r="U280" i="7"/>
  <c r="W293" i="7" s="1"/>
  <c r="X293" i="7" s="1"/>
  <c r="D289" i="7"/>
  <c r="D289" i="6" s="1"/>
  <c r="G289" i="7"/>
  <c r="G289" i="6" s="1"/>
  <c r="Z290" i="6" l="1"/>
  <c r="AA290" i="6"/>
  <c r="AA291" i="6" s="1"/>
  <c r="AA292" i="6" s="1"/>
  <c r="AA293" i="6" s="1"/>
  <c r="AA294" i="6" s="1"/>
  <c r="AA295" i="6" s="1"/>
  <c r="AA296" i="6" s="1"/>
  <c r="AA297" i="6" s="1"/>
  <c r="AA298" i="6" s="1"/>
  <c r="AA299" i="6" s="1"/>
  <c r="AA290" i="7"/>
  <c r="AA291" i="7" s="1"/>
  <c r="AA292" i="7" s="1"/>
  <c r="AA293" i="7" s="1"/>
  <c r="AA294" i="7" s="1"/>
  <c r="AA295" i="7" s="1"/>
  <c r="AA296" i="7" s="1"/>
  <c r="AA297" i="7" s="1"/>
  <c r="AA298" i="7" s="1"/>
  <c r="AA299" i="7" s="1"/>
  <c r="AA300" i="7" s="1"/>
  <c r="AA301" i="7" s="1"/>
  <c r="Z290" i="7"/>
  <c r="U289" i="7"/>
  <c r="W302" i="7" s="1"/>
  <c r="X302" i="7" s="1"/>
  <c r="W290" i="7"/>
  <c r="X290" i="7" s="1"/>
  <c r="U289" i="6"/>
  <c r="W302" i="6" s="1"/>
  <c r="X302" i="6" s="1"/>
  <c r="AC277" i="7" a="1"/>
  <c r="V289" i="7"/>
  <c r="Y302" i="7" s="1"/>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l="1"/>
  <c r="AG280" i="8" s="1"/>
  <c r="AH280" i="8" s="1"/>
  <c r="Z302" i="7"/>
  <c r="AA302" i="7"/>
  <c r="AE274" i="8"/>
  <c r="AG287" i="8" s="1"/>
  <c r="AH287" i="8" s="1"/>
  <c r="Z277" i="7"/>
  <c r="AA277" i="7"/>
  <c r="AA278" i="7" s="1"/>
  <c r="AA279" i="7" s="1"/>
  <c r="AA280" i="7" s="1"/>
  <c r="AA281" i="7" s="1"/>
  <c r="AA282" i="7" s="1"/>
  <c r="AA283" i="7" s="1"/>
  <c r="AA284" i="7" s="1"/>
  <c r="AA285" i="7" s="1"/>
  <c r="AA286" i="7" s="1"/>
  <c r="AA287" i="7" s="1"/>
  <c r="AA288" i="7" s="1"/>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78" i="9"/>
  <c r="AA279" i="9" s="1"/>
  <c r="AA280" i="9" s="1"/>
  <c r="AA281" i="9" s="1"/>
  <c r="AA282" i="9" s="1"/>
  <c r="AA283" i="9" s="1"/>
  <c r="AA284" i="9" s="1"/>
  <c r="AA285" i="9" s="1"/>
  <c r="AA286" i="9" s="1"/>
  <c r="AA287" i="9" s="1"/>
  <c r="AA288" i="9" s="1"/>
  <c r="AA289" i="9" s="1"/>
  <c r="Z278" i="9"/>
  <c r="U276" i="6"/>
  <c r="W289" i="6" s="1"/>
  <c r="X289" i="6" s="1"/>
  <c r="AC264" i="6" a="1"/>
  <c r="V276" i="6"/>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90" i="9" l="1"/>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J240" i="6"/>
  <c r="V245" i="7"/>
  <c r="AF240" i="8"/>
  <c r="V240" i="9"/>
  <c r="V241" i="9"/>
  <c r="U228" i="9"/>
  <c r="U226" i="9"/>
  <c r="AE234" i="8"/>
  <c r="AE228" i="8"/>
  <c r="T236" i="6"/>
  <c r="T235" i="6"/>
  <c r="T234" i="6"/>
  <c r="T233" i="6"/>
  <c r="T231" i="6"/>
  <c r="T228" i="6"/>
  <c r="T227" i="6"/>
  <c r="T226" i="6"/>
  <c r="T225" i="6"/>
  <c r="S236" i="6"/>
  <c r="S235" i="6"/>
  <c r="S234" i="6"/>
  <c r="S230" i="6"/>
  <c r="S228" i="6"/>
  <c r="S227" i="6"/>
  <c r="S225" i="6"/>
  <c r="R235" i="6"/>
  <c r="R234" i="6"/>
  <c r="R233" i="6"/>
  <c r="R230" i="6"/>
  <c r="R228" i="6"/>
  <c r="R227" i="6"/>
  <c r="R226" i="6"/>
  <c r="R225" i="6"/>
  <c r="Q235" i="6"/>
  <c r="Q234" i="6"/>
  <c r="Q233" i="6"/>
  <c r="Q232" i="6"/>
  <c r="Q231" i="6"/>
  <c r="Q228" i="6"/>
  <c r="Q227" i="6"/>
  <c r="Q226" i="6"/>
  <c r="Q225" i="6"/>
  <c r="P235" i="6"/>
  <c r="P234" i="6"/>
  <c r="P232" i="6"/>
  <c r="P230" i="6"/>
  <c r="P228" i="6"/>
  <c r="P227" i="6"/>
  <c r="P226" i="6"/>
  <c r="P225" i="6"/>
  <c r="O235" i="6"/>
  <c r="O228" i="6"/>
  <c r="O227" i="6"/>
  <c r="O226" i="6"/>
  <c r="O225" i="6"/>
  <c r="N235" i="6"/>
  <c r="N234" i="6"/>
  <c r="N232" i="6"/>
  <c r="N231" i="6"/>
  <c r="N228" i="6"/>
  <c r="N227" i="6"/>
  <c r="N226" i="6"/>
  <c r="N225" i="6"/>
  <c r="M236" i="6"/>
  <c r="M235" i="6"/>
  <c r="M234" i="6"/>
  <c r="M233" i="6"/>
  <c r="M232" i="6"/>
  <c r="M230" i="6"/>
  <c r="M228" i="6"/>
  <c r="M227" i="6"/>
  <c r="M226" i="6"/>
  <c r="M225" i="6"/>
  <c r="L235" i="6"/>
  <c r="L234" i="6"/>
  <c r="L232" i="6"/>
  <c r="L230" i="6"/>
  <c r="L228" i="6"/>
  <c r="L227" i="6"/>
  <c r="L226" i="6"/>
  <c r="L225" i="6"/>
  <c r="K236" i="6"/>
  <c r="K235" i="6"/>
  <c r="K234" i="6"/>
  <c r="K232" i="6"/>
  <c r="K230" i="6"/>
  <c r="K228" i="6"/>
  <c r="K227" i="6"/>
  <c r="J236" i="6"/>
  <c r="J235" i="6"/>
  <c r="J234" i="6"/>
  <c r="J233" i="6"/>
  <c r="J232" i="6"/>
  <c r="J231" i="6"/>
  <c r="J228" i="6"/>
  <c r="J227" i="6"/>
  <c r="J225" i="6"/>
  <c r="I226" i="6"/>
  <c r="H225" i="6"/>
  <c r="G233" i="6"/>
  <c r="G232" i="6"/>
  <c r="G227" i="6"/>
  <c r="G226" i="6"/>
  <c r="G225" i="6"/>
  <c r="F235" i="6"/>
  <c r="F234" i="6"/>
  <c r="F233" i="6"/>
  <c r="F228" i="6"/>
  <c r="F227" i="6"/>
  <c r="F226" i="6"/>
  <c r="F225" i="6"/>
  <c r="E236" i="6"/>
  <c r="E235" i="6"/>
  <c r="E234" i="6"/>
  <c r="E231" i="6"/>
  <c r="E229" i="6"/>
  <c r="E228" i="6"/>
  <c r="E226" i="6"/>
  <c r="U61" i="7"/>
  <c r="H209" i="6"/>
  <c r="I209" i="6"/>
  <c r="U153" i="10"/>
  <c r="V153" i="10"/>
  <c r="U135" i="10"/>
  <c r="V135" i="10"/>
  <c r="U136" i="10"/>
  <c r="V136" i="10"/>
  <c r="U137" i="10"/>
  <c r="V137" i="10"/>
  <c r="U138" i="10"/>
  <c r="V138" i="10"/>
  <c r="U139" i="10"/>
  <c r="V139" i="10"/>
  <c r="U140" i="10"/>
  <c r="V140" i="10"/>
  <c r="U141" i="10"/>
  <c r="V141" i="10"/>
  <c r="U142" i="10"/>
  <c r="V142" i="10"/>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Y123" i="10" s="1"/>
  <c r="Z123" i="10" s="1"/>
  <c r="U124" i="10"/>
  <c r="V124" i="10"/>
  <c r="U125" i="10"/>
  <c r="V125" i="10"/>
  <c r="U126" i="10"/>
  <c r="V126" i="10"/>
  <c r="U127" i="10"/>
  <c r="V127" i="10"/>
  <c r="U128" i="10"/>
  <c r="V128" i="10"/>
  <c r="U129" i="10"/>
  <c r="V129" i="10"/>
  <c r="U130" i="10"/>
  <c r="V130" i="10"/>
  <c r="U131" i="10"/>
  <c r="V131" i="10"/>
  <c r="Y144" i="10" s="1"/>
  <c r="Z144" i="10" s="1"/>
  <c r="U132" i="10"/>
  <c r="V132" i="10"/>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V111" i="10"/>
  <c r="U112" i="10"/>
  <c r="V112" i="10"/>
  <c r="U113" i="10"/>
  <c r="V113" i="10"/>
  <c r="U114" i="10"/>
  <c r="V114" i="10"/>
  <c r="U115" i="10"/>
  <c r="W128" i="10" s="1"/>
  <c r="X128" i="10" s="1"/>
  <c r="V115" i="10"/>
  <c r="Y128" i="10" s="1"/>
  <c r="Z128" i="10" s="1"/>
  <c r="U116" i="10"/>
  <c r="V116" i="10"/>
  <c r="U117" i="10"/>
  <c r="V117" i="10"/>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U97" i="10"/>
  <c r="V97" i="10"/>
  <c r="Y110" i="10" s="1"/>
  <c r="Z110" i="10" s="1"/>
  <c r="U98" i="10"/>
  <c r="V98" i="10"/>
  <c r="U99" i="10"/>
  <c r="V99" i="10"/>
  <c r="U100" i="10"/>
  <c r="V100" i="10"/>
  <c r="Y113" i="10" s="1"/>
  <c r="Z113" i="10" s="1"/>
  <c r="U101" i="10"/>
  <c r="V101" i="10"/>
  <c r="U102" i="10"/>
  <c r="V102" i="10"/>
  <c r="U103" i="10"/>
  <c r="V103" i="10"/>
  <c r="U104" i="10"/>
  <c r="V104" i="10"/>
  <c r="U105" i="10"/>
  <c r="V105" i="10"/>
  <c r="U106" i="10"/>
  <c r="V106" i="10"/>
  <c r="U107" i="10"/>
  <c r="V107" i="10"/>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U92" i="10"/>
  <c r="V91" i="10"/>
  <c r="Y104" i="10" s="1"/>
  <c r="Z104" i="10" s="1"/>
  <c r="U91" i="10"/>
  <c r="V90" i="10"/>
  <c r="U90" i="10"/>
  <c r="V89" i="10"/>
  <c r="Y102" i="10" s="1"/>
  <c r="Z102" i="10" s="1"/>
  <c r="U89" i="10"/>
  <c r="V88" i="10"/>
  <c r="Y101" i="10" s="1"/>
  <c r="Z101" i="10" s="1"/>
  <c r="U88" i="10"/>
  <c r="V87" i="10"/>
  <c r="U87" i="10"/>
  <c r="V86" i="10"/>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U64" i="10"/>
  <c r="V63" i="10"/>
  <c r="U63" i="10"/>
  <c r="V62" i="10"/>
  <c r="U62" i="10"/>
  <c r="V61" i="10"/>
  <c r="U61" i="10"/>
  <c r="V60" i="10"/>
  <c r="Y73" i="10" s="1"/>
  <c r="Z73" i="10" s="1"/>
  <c r="U60" i="10"/>
  <c r="W73" i="10" s="1"/>
  <c r="X73" i="10" s="1"/>
  <c r="V59" i="10"/>
  <c r="U59" i="10"/>
  <c r="V58" i="10"/>
  <c r="U58" i="10"/>
  <c r="V57" i="10"/>
  <c r="U57" i="10"/>
  <c r="T56" i="10"/>
  <c r="S56" i="10"/>
  <c r="R56" i="10"/>
  <c r="Q56" i="10"/>
  <c r="P56" i="10"/>
  <c r="O56" i="10"/>
  <c r="N56" i="10"/>
  <c r="M56" i="10"/>
  <c r="L56" i="10"/>
  <c r="K56" i="10"/>
  <c r="J56" i="10"/>
  <c r="I56" i="10"/>
  <c r="H56" i="10"/>
  <c r="G56" i="10"/>
  <c r="D56" i="10"/>
  <c r="C56" i="10"/>
  <c r="V55" i="10"/>
  <c r="U55" i="10"/>
  <c r="V54" i="10"/>
  <c r="U54" i="10"/>
  <c r="V53" i="10"/>
  <c r="U53" i="10"/>
  <c r="V52" i="10"/>
  <c r="U52" i="10"/>
  <c r="V51" i="10"/>
  <c r="U51" i="10"/>
  <c r="V50" i="10"/>
  <c r="U50" i="10"/>
  <c r="V49" i="10"/>
  <c r="U49" i="10"/>
  <c r="V48" i="10"/>
  <c r="U48" i="10"/>
  <c r="V47" i="10"/>
  <c r="U47" i="10"/>
  <c r="V46" i="10"/>
  <c r="U46" i="10"/>
  <c r="V45" i="10"/>
  <c r="U45" i="10"/>
  <c r="V44" i="10"/>
  <c r="U44" i="10"/>
  <c r="T43" i="10"/>
  <c r="S43" i="10"/>
  <c r="R43" i="10"/>
  <c r="Q43" i="10"/>
  <c r="P43" i="10"/>
  <c r="O43" i="10"/>
  <c r="N43" i="10"/>
  <c r="M43" i="10"/>
  <c r="L43" i="10"/>
  <c r="K43" i="10"/>
  <c r="J43" i="10"/>
  <c r="I43" i="10"/>
  <c r="H43" i="10"/>
  <c r="G43" i="10"/>
  <c r="D43" i="10"/>
  <c r="C43" i="10"/>
  <c r="V42" i="10"/>
  <c r="U42" i="10"/>
  <c r="V41" i="10"/>
  <c r="U41" i="10"/>
  <c r="V40" i="10"/>
  <c r="U40" i="10"/>
  <c r="V39" i="10"/>
  <c r="U39" i="10"/>
  <c r="V38" i="10"/>
  <c r="Y51" i="10" s="1"/>
  <c r="Z51" i="10" s="1"/>
  <c r="U38" i="10"/>
  <c r="W51" i="10" s="1"/>
  <c r="X51" i="10" s="1"/>
  <c r="V37" i="10"/>
  <c r="U37" i="10"/>
  <c r="V36" i="10"/>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Y40" i="10" s="1"/>
  <c r="Z40" i="10" s="1"/>
  <c r="U27" i="10"/>
  <c r="W40" i="10" s="1"/>
  <c r="X40" i="10" s="1"/>
  <c r="V26" i="10"/>
  <c r="U26" i="10"/>
  <c r="V25" i="10"/>
  <c r="U25" i="10"/>
  <c r="V24" i="10"/>
  <c r="U24" i="10"/>
  <c r="V23" i="10"/>
  <c r="U23" i="10"/>
  <c r="V22" i="10"/>
  <c r="U22" i="10"/>
  <c r="V21" i="10"/>
  <c r="U21" i="10"/>
  <c r="V20" i="10"/>
  <c r="U20" i="10"/>
  <c r="V19" i="10"/>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W23" i="10" s="1"/>
  <c r="X23" i="10" s="1"/>
  <c r="V9" i="10"/>
  <c r="U9" i="10"/>
  <c r="V8" i="10"/>
  <c r="U8" i="10"/>
  <c r="V7" i="10"/>
  <c r="U7" i="10"/>
  <c r="V6" i="10"/>
  <c r="U6" i="10"/>
  <c r="V5" i="10"/>
  <c r="U5" i="10"/>
  <c r="U148" i="9"/>
  <c r="W148" i="9" s="1"/>
  <c r="X148" i="9" s="1"/>
  <c r="V148" i="9"/>
  <c r="Y148" i="9" s="1"/>
  <c r="AA148" i="9" s="1"/>
  <c r="U149" i="9"/>
  <c r="V149" i="9"/>
  <c r="U150" i="9"/>
  <c r="V150" i="9"/>
  <c r="U151" i="9"/>
  <c r="V151" i="9"/>
  <c r="U152" i="9"/>
  <c r="V152" i="9"/>
  <c r="U153" i="9"/>
  <c r="V153" i="9"/>
  <c r="U154" i="9"/>
  <c r="W154" i="9" s="1"/>
  <c r="X154" i="9" s="1"/>
  <c r="V154" i="9"/>
  <c r="Y154" i="9" s="1"/>
  <c r="Z154" i="9" s="1"/>
  <c r="U155" i="9"/>
  <c r="V155" i="9"/>
  <c r="U156" i="9"/>
  <c r="V156" i="9"/>
  <c r="U157" i="9"/>
  <c r="V157" i="9"/>
  <c r="U158" i="9"/>
  <c r="V158" i="9"/>
  <c r="U159" i="9"/>
  <c r="V159" i="9"/>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V122" i="9"/>
  <c r="U123" i="9"/>
  <c r="W123" i="9" s="1"/>
  <c r="X123" i="9" s="1"/>
  <c r="V123" i="9"/>
  <c r="U124" i="9"/>
  <c r="V124" i="9"/>
  <c r="U125" i="9"/>
  <c r="V125" i="9"/>
  <c r="U126" i="9"/>
  <c r="V126" i="9"/>
  <c r="Y139" i="9" s="1"/>
  <c r="Z139" i="9" s="1"/>
  <c r="U127" i="9"/>
  <c r="V127" i="9"/>
  <c r="U128" i="9"/>
  <c r="V128" i="9"/>
  <c r="U129" i="9"/>
  <c r="W142" i="9" s="1"/>
  <c r="X142" i="9" s="1"/>
  <c r="V129" i="9"/>
  <c r="U130" i="9"/>
  <c r="V130" i="9"/>
  <c r="U131" i="9"/>
  <c r="V131" i="9"/>
  <c r="U132" i="9"/>
  <c r="V132" i="9"/>
  <c r="Y145" i="9" s="1"/>
  <c r="Z145" i="9" s="1"/>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Y125" i="9" s="1"/>
  <c r="Z125" i="9" s="1"/>
  <c r="U113" i="9"/>
  <c r="V113" i="9"/>
  <c r="U114" i="9"/>
  <c r="W114" i="9" s="1"/>
  <c r="X114" i="9" s="1"/>
  <c r="V114" i="9"/>
  <c r="U115" i="9"/>
  <c r="V115" i="9"/>
  <c r="U116" i="9"/>
  <c r="V116" i="9"/>
  <c r="U117" i="9"/>
  <c r="V117" i="9"/>
  <c r="Y130" i="9" s="1"/>
  <c r="Z130" i="9" s="1"/>
  <c r="U118" i="9"/>
  <c r="V118" i="9"/>
  <c r="U119" i="9"/>
  <c r="V119" i="9"/>
  <c r="U120" i="9"/>
  <c r="W120" i="9" s="1"/>
  <c r="X120" i="9" s="1"/>
  <c r="V120" i="9"/>
  <c r="C121" i="9"/>
  <c r="C120" i="6" s="1"/>
  <c r="D121" i="9"/>
  <c r="G121" i="9"/>
  <c r="H121" i="9"/>
  <c r="I121" i="9"/>
  <c r="I120" i="6" s="1"/>
  <c r="J121" i="9"/>
  <c r="K121" i="9"/>
  <c r="L121" i="9"/>
  <c r="M121" i="9"/>
  <c r="N121" i="9"/>
  <c r="O121" i="9"/>
  <c r="P121" i="9"/>
  <c r="Q121" i="9"/>
  <c r="R121" i="9"/>
  <c r="S121" i="9"/>
  <c r="T121" i="9"/>
  <c r="U96" i="9"/>
  <c r="V96" i="9"/>
  <c r="Y109" i="9" s="1"/>
  <c r="AA109" i="9" s="1"/>
  <c r="U97" i="9"/>
  <c r="V97" i="9"/>
  <c r="Y110" i="9" s="1"/>
  <c r="Z110" i="9" s="1"/>
  <c r="U98" i="9"/>
  <c r="V98" i="9"/>
  <c r="U99" i="9"/>
  <c r="V99" i="9"/>
  <c r="U100" i="9"/>
  <c r="V100" i="9"/>
  <c r="U101" i="9"/>
  <c r="V101" i="9"/>
  <c r="U102" i="9"/>
  <c r="V102" i="9"/>
  <c r="U103" i="9"/>
  <c r="V103" i="9"/>
  <c r="Y116" i="9" s="1"/>
  <c r="Z116" i="9" s="1"/>
  <c r="U104" i="9"/>
  <c r="V104" i="9"/>
  <c r="U105" i="9"/>
  <c r="W105" i="9" s="1"/>
  <c r="X105" i="9" s="1"/>
  <c r="V105" i="9"/>
  <c r="U106" i="9"/>
  <c r="V106" i="9"/>
  <c r="U107" i="9"/>
  <c r="V107" i="9"/>
  <c r="C108" i="9"/>
  <c r="D108" i="9"/>
  <c r="G108" i="9"/>
  <c r="H108" i="9"/>
  <c r="I108" i="9"/>
  <c r="J108" i="9"/>
  <c r="K108" i="9"/>
  <c r="L108" i="9"/>
  <c r="M108" i="9"/>
  <c r="N108" i="9"/>
  <c r="O108" i="9"/>
  <c r="P108" i="9"/>
  <c r="Q108" i="9"/>
  <c r="R108" i="9"/>
  <c r="S108" i="9"/>
  <c r="T108" i="9"/>
  <c r="T95" i="9"/>
  <c r="S95" i="9"/>
  <c r="R95" i="9"/>
  <c r="Q95" i="9"/>
  <c r="P95" i="9"/>
  <c r="O95" i="9"/>
  <c r="N95" i="9"/>
  <c r="M95" i="9"/>
  <c r="L95" i="9"/>
  <c r="K95" i="9"/>
  <c r="J95" i="9"/>
  <c r="I95" i="9"/>
  <c r="H95" i="9"/>
  <c r="G95" i="9"/>
  <c r="D95" i="9"/>
  <c r="C95" i="9"/>
  <c r="V94" i="9"/>
  <c r="U94" i="9"/>
  <c r="V93" i="9"/>
  <c r="U93" i="9"/>
  <c r="V92" i="9"/>
  <c r="U92" i="9"/>
  <c r="V91" i="9"/>
  <c r="U91" i="9"/>
  <c r="V90" i="9"/>
  <c r="U90" i="9"/>
  <c r="V89" i="9"/>
  <c r="Y89" i="9" s="1"/>
  <c r="Z89" i="9" s="1"/>
  <c r="U89" i="9"/>
  <c r="V88" i="9"/>
  <c r="U88" i="9"/>
  <c r="V87" i="9"/>
  <c r="Y100" i="9" s="1"/>
  <c r="Z100" i="9" s="1"/>
  <c r="U87" i="9"/>
  <c r="V86" i="9"/>
  <c r="U86" i="9"/>
  <c r="V85" i="9"/>
  <c r="U85" i="9"/>
  <c r="V84" i="9"/>
  <c r="U84" i="9"/>
  <c r="V83" i="9"/>
  <c r="Y83" i="9" s="1"/>
  <c r="U83" i="9"/>
  <c r="T82" i="9"/>
  <c r="S82" i="9"/>
  <c r="R82" i="9"/>
  <c r="Q82" i="9"/>
  <c r="P82" i="9"/>
  <c r="O82" i="9"/>
  <c r="N82" i="9"/>
  <c r="M82" i="9"/>
  <c r="L82" i="9"/>
  <c r="K82" i="9"/>
  <c r="J82" i="9"/>
  <c r="I82" i="9"/>
  <c r="H82" i="9"/>
  <c r="G82" i="9"/>
  <c r="D82" i="9"/>
  <c r="C82" i="9"/>
  <c r="V81" i="9"/>
  <c r="U81" i="9"/>
  <c r="W94" i="9" s="1"/>
  <c r="X94" i="9" s="1"/>
  <c r="V80" i="9"/>
  <c r="U80" i="9"/>
  <c r="V79" i="9"/>
  <c r="U79" i="9"/>
  <c r="V78" i="9"/>
  <c r="Y91" i="9" s="1"/>
  <c r="Z91" i="9" s="1"/>
  <c r="U78" i="9"/>
  <c r="V77" i="9"/>
  <c r="U77" i="9"/>
  <c r="V76" i="9"/>
  <c r="U76" i="9"/>
  <c r="V75" i="9"/>
  <c r="U75" i="9"/>
  <c r="W88" i="9" s="1"/>
  <c r="X88" i="9" s="1"/>
  <c r="V74" i="9"/>
  <c r="U74" i="9"/>
  <c r="W87" i="9" s="1"/>
  <c r="X87" i="9" s="1"/>
  <c r="V73" i="9"/>
  <c r="U73" i="9"/>
  <c r="V72" i="9"/>
  <c r="Y85" i="9" s="1"/>
  <c r="Z85" i="9" s="1"/>
  <c r="U72" i="9"/>
  <c r="V71" i="9"/>
  <c r="U71" i="9"/>
  <c r="V70" i="9"/>
  <c r="U70" i="9"/>
  <c r="T69" i="9"/>
  <c r="S69" i="9"/>
  <c r="R69" i="9"/>
  <c r="Q69" i="9"/>
  <c r="P69" i="9"/>
  <c r="O69" i="9"/>
  <c r="N69" i="9"/>
  <c r="M69" i="9"/>
  <c r="L69" i="9"/>
  <c r="K69" i="9"/>
  <c r="J69" i="9"/>
  <c r="I69" i="9"/>
  <c r="H69" i="9"/>
  <c r="G69" i="9"/>
  <c r="D69" i="9"/>
  <c r="C69" i="9"/>
  <c r="V68" i="9"/>
  <c r="U68" i="9"/>
  <c r="V67" i="9"/>
  <c r="Y80" i="9" s="1"/>
  <c r="Z80" i="9" s="1"/>
  <c r="U67" i="9"/>
  <c r="V66" i="9"/>
  <c r="U66" i="9"/>
  <c r="V65" i="9"/>
  <c r="U65" i="9"/>
  <c r="V64" i="9"/>
  <c r="U64" i="9"/>
  <c r="W77" i="9" s="1"/>
  <c r="X77" i="9" s="1"/>
  <c r="V63" i="9"/>
  <c r="Y76" i="9" s="1"/>
  <c r="Z76" i="9" s="1"/>
  <c r="U63" i="9"/>
  <c r="W76" i="9" s="1"/>
  <c r="X76" i="9" s="1"/>
  <c r="V62" i="9"/>
  <c r="U62" i="9"/>
  <c r="V61" i="9"/>
  <c r="Y61" i="9" s="1"/>
  <c r="Z61" i="9" s="1"/>
  <c r="U61" i="9"/>
  <c r="V60" i="9"/>
  <c r="U60" i="9"/>
  <c r="V59" i="9"/>
  <c r="U59" i="9"/>
  <c r="V58" i="9"/>
  <c r="U58" i="9"/>
  <c r="W71" i="9" s="1"/>
  <c r="X71" i="9" s="1"/>
  <c r="V57" i="9"/>
  <c r="U57" i="9"/>
  <c r="W70" i="9" s="1"/>
  <c r="X70" i="9" s="1"/>
  <c r="T56" i="9"/>
  <c r="S56" i="9"/>
  <c r="R56" i="9"/>
  <c r="Q56" i="9"/>
  <c r="P56" i="9"/>
  <c r="O56" i="9"/>
  <c r="N56" i="9"/>
  <c r="M56" i="9"/>
  <c r="L56" i="9"/>
  <c r="K56" i="9"/>
  <c r="J56" i="9"/>
  <c r="I56" i="9"/>
  <c r="H56" i="9"/>
  <c r="G56" i="9"/>
  <c r="D56" i="9"/>
  <c r="C56" i="9"/>
  <c r="V55" i="9"/>
  <c r="U55" i="9"/>
  <c r="V54" i="9"/>
  <c r="U54" i="9"/>
  <c r="V53" i="9"/>
  <c r="U53" i="9"/>
  <c r="W66" i="9" s="1"/>
  <c r="X66" i="9" s="1"/>
  <c r="V52" i="9"/>
  <c r="U52" i="9"/>
  <c r="W65" i="9" s="1"/>
  <c r="X65" i="9" s="1"/>
  <c r="V51" i="9"/>
  <c r="U51" i="9"/>
  <c r="V50" i="9"/>
  <c r="Y50" i="9" s="1"/>
  <c r="Z50" i="9" s="1"/>
  <c r="U50" i="9"/>
  <c r="V49" i="9"/>
  <c r="U49" i="9"/>
  <c r="V48" i="9"/>
  <c r="U48" i="9"/>
  <c r="V47" i="9"/>
  <c r="U47" i="9"/>
  <c r="W60" i="9" s="1"/>
  <c r="X60" i="9" s="1"/>
  <c r="V46" i="9"/>
  <c r="U46" i="9"/>
  <c r="W59" i="9" s="1"/>
  <c r="X59" i="9" s="1"/>
  <c r="V45" i="9"/>
  <c r="U45" i="9"/>
  <c r="V44" i="9"/>
  <c r="Y57" i="9" s="1"/>
  <c r="U44" i="9"/>
  <c r="T43" i="9"/>
  <c r="S43" i="9"/>
  <c r="R43" i="9"/>
  <c r="Q43" i="9"/>
  <c r="P43" i="9"/>
  <c r="O43" i="9"/>
  <c r="N43" i="9"/>
  <c r="M43" i="9"/>
  <c r="L43" i="9"/>
  <c r="K43" i="9"/>
  <c r="J43" i="9"/>
  <c r="I43" i="9"/>
  <c r="H43" i="9"/>
  <c r="G43" i="9"/>
  <c r="D43" i="9"/>
  <c r="C43" i="9"/>
  <c r="V42" i="9"/>
  <c r="U42" i="9"/>
  <c r="W55" i="9" s="1"/>
  <c r="X55" i="9" s="1"/>
  <c r="V41" i="9"/>
  <c r="U41" i="9"/>
  <c r="V40" i="9"/>
  <c r="U40" i="9"/>
  <c r="V39" i="9"/>
  <c r="Y39" i="9" s="1"/>
  <c r="Z39" i="9" s="1"/>
  <c r="U39" i="9"/>
  <c r="V38" i="9"/>
  <c r="U38" i="9"/>
  <c r="V37" i="9"/>
  <c r="U37" i="9"/>
  <c r="V36" i="9"/>
  <c r="U36" i="9"/>
  <c r="W49" i="9" s="1"/>
  <c r="X49" i="9" s="1"/>
  <c r="V35" i="9"/>
  <c r="U35" i="9"/>
  <c r="W48" i="9" s="1"/>
  <c r="X48" i="9" s="1"/>
  <c r="V34" i="9"/>
  <c r="U34" i="9"/>
  <c r="V33" i="9"/>
  <c r="Y33" i="9" s="1"/>
  <c r="Z33" i="9" s="1"/>
  <c r="U33" i="9"/>
  <c r="V32" i="9"/>
  <c r="U32" i="9"/>
  <c r="V31" i="9"/>
  <c r="U31" i="9"/>
  <c r="T30" i="9"/>
  <c r="S30" i="9"/>
  <c r="R30" i="9"/>
  <c r="Q30" i="9"/>
  <c r="P30" i="9"/>
  <c r="O30" i="9"/>
  <c r="N30" i="9"/>
  <c r="M30" i="9"/>
  <c r="L30" i="9"/>
  <c r="K30" i="9"/>
  <c r="J30" i="9"/>
  <c r="I30" i="9"/>
  <c r="H30" i="9"/>
  <c r="G30" i="9"/>
  <c r="D30" i="9"/>
  <c r="C30" i="9"/>
  <c r="V29" i="9"/>
  <c r="U29" i="9"/>
  <c r="V28" i="9"/>
  <c r="Y41" i="9" s="1"/>
  <c r="Z41" i="9" s="1"/>
  <c r="U28" i="9"/>
  <c r="V27" i="9"/>
  <c r="U27" i="9"/>
  <c r="V26" i="9"/>
  <c r="U26" i="9"/>
  <c r="V25" i="9"/>
  <c r="U25" i="9"/>
  <c r="V24" i="9"/>
  <c r="U24" i="9"/>
  <c r="W37" i="9" s="1"/>
  <c r="X37" i="9" s="1"/>
  <c r="V23" i="9"/>
  <c r="U23" i="9"/>
  <c r="V22" i="9"/>
  <c r="Y22" i="9" s="1"/>
  <c r="U22" i="9"/>
  <c r="V21" i="9"/>
  <c r="U21" i="9"/>
  <c r="V20" i="9"/>
  <c r="U20" i="9"/>
  <c r="V19" i="9"/>
  <c r="U19" i="9"/>
  <c r="W32" i="9" s="1"/>
  <c r="X32" i="9" s="1"/>
  <c r="V18" i="9"/>
  <c r="U18" i="9"/>
  <c r="W31" i="9" s="1"/>
  <c r="X31" i="9" s="1"/>
  <c r="T17" i="9"/>
  <c r="S17" i="9"/>
  <c r="R17" i="9"/>
  <c r="Q17" i="9"/>
  <c r="P17" i="9"/>
  <c r="O17" i="9"/>
  <c r="N17" i="9"/>
  <c r="M17" i="9"/>
  <c r="L17" i="9"/>
  <c r="K17" i="9"/>
  <c r="J17" i="9"/>
  <c r="I17" i="9"/>
  <c r="H17" i="9"/>
  <c r="G17" i="9"/>
  <c r="D17" i="9"/>
  <c r="C17" i="9"/>
  <c r="V16" i="9"/>
  <c r="U16" i="9"/>
  <c r="V15" i="9"/>
  <c r="U15" i="9"/>
  <c r="V14" i="9"/>
  <c r="U14" i="9"/>
  <c r="W27" i="9" s="1"/>
  <c r="X27" i="9" s="1"/>
  <c r="V13" i="9"/>
  <c r="U13" i="9"/>
  <c r="W26" i="9" s="1"/>
  <c r="X26" i="9" s="1"/>
  <c r="V12" i="9"/>
  <c r="U12" i="9"/>
  <c r="V11" i="9"/>
  <c r="Y24" i="9" s="1"/>
  <c r="Z24" i="9" s="1"/>
  <c r="U11" i="9"/>
  <c r="V10" i="9"/>
  <c r="U10" i="9"/>
  <c r="V9" i="9"/>
  <c r="U9" i="9"/>
  <c r="V8" i="9"/>
  <c r="U8" i="9"/>
  <c r="W21" i="9" s="1"/>
  <c r="X21" i="9" s="1"/>
  <c r="V7" i="9"/>
  <c r="U7" i="9"/>
  <c r="V6" i="9"/>
  <c r="U6" i="9"/>
  <c r="V5" i="9"/>
  <c r="Y18" i="9" s="1"/>
  <c r="U5" i="9"/>
  <c r="AD147" i="8"/>
  <c r="AE147" i="8"/>
  <c r="AF147" i="8"/>
  <c r="AD148" i="8"/>
  <c r="AE148" i="8"/>
  <c r="AF148" i="8"/>
  <c r="AD149" i="8"/>
  <c r="AE149" i="8"/>
  <c r="AF149" i="8"/>
  <c r="AD150" i="8"/>
  <c r="AE150" i="8"/>
  <c r="AG150" i="8" s="1"/>
  <c r="AH150" i="8" s="1"/>
  <c r="AF150" i="8"/>
  <c r="AI150" i="8" s="1"/>
  <c r="AJ150" i="8" s="1"/>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AI158" i="8" s="1"/>
  <c r="AJ158" i="8" s="1"/>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G134" i="8" s="1"/>
  <c r="AH134" i="8" s="1"/>
  <c r="AF134" i="8"/>
  <c r="AI134" i="8" s="1"/>
  <c r="AD135" i="8"/>
  <c r="AE135" i="8"/>
  <c r="AF135" i="8"/>
  <c r="AD136" i="8"/>
  <c r="AE136" i="8"/>
  <c r="AG149" i="8" s="1"/>
  <c r="AH149" i="8" s="1"/>
  <c r="AF136" i="8"/>
  <c r="AD137" i="8"/>
  <c r="AE137" i="8"/>
  <c r="AF137" i="8"/>
  <c r="AD138" i="8"/>
  <c r="AE138" i="8"/>
  <c r="AF138" i="8"/>
  <c r="AI151" i="8" s="1"/>
  <c r="AJ151" i="8" s="1"/>
  <c r="AD139" i="8"/>
  <c r="AE139" i="8"/>
  <c r="AF139" i="8"/>
  <c r="AD140" i="8"/>
  <c r="AE140" i="8"/>
  <c r="AG140" i="8" s="1"/>
  <c r="AH140" i="8" s="1"/>
  <c r="AF140" i="8"/>
  <c r="AD141" i="8"/>
  <c r="AE141" i="8"/>
  <c r="AF141" i="8"/>
  <c r="AD142" i="8"/>
  <c r="AE142" i="8"/>
  <c r="AG155" i="8" s="1"/>
  <c r="AH155" i="8" s="1"/>
  <c r="AF142" i="8"/>
  <c r="AD143" i="8"/>
  <c r="AE143" i="8"/>
  <c r="AF143" i="8"/>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I137" i="8" s="1"/>
  <c r="AJ137" i="8" s="1"/>
  <c r="AD125" i="8"/>
  <c r="AE125" i="8"/>
  <c r="AF125" i="8"/>
  <c r="AD126" i="8"/>
  <c r="AE126" i="8"/>
  <c r="AF126" i="8"/>
  <c r="AD127" i="8"/>
  <c r="AE127" i="8"/>
  <c r="AF127" i="8"/>
  <c r="AD128" i="8"/>
  <c r="AE128" i="8"/>
  <c r="AF128" i="8"/>
  <c r="AI141" i="8" s="1"/>
  <c r="AJ141" i="8" s="1"/>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L120" i="6" s="1"/>
  <c r="R120" i="8"/>
  <c r="S120" i="8"/>
  <c r="T120" i="8"/>
  <c r="U120" i="8"/>
  <c r="V120" i="8"/>
  <c r="W120" i="8"/>
  <c r="X120" i="8"/>
  <c r="Y120" i="8"/>
  <c r="Z120" i="8"/>
  <c r="AA120" i="8"/>
  <c r="AB120" i="8"/>
  <c r="AC120" i="8"/>
  <c r="AD95" i="8"/>
  <c r="AE95" i="8"/>
  <c r="AF95" i="8"/>
  <c r="AD96" i="8"/>
  <c r="AE96" i="8"/>
  <c r="AF96" i="8"/>
  <c r="AI96" i="8" s="1"/>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N94" i="6" s="1"/>
  <c r="S94" i="8"/>
  <c r="R94" i="8"/>
  <c r="M94" i="6" s="1"/>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I95" i="8" s="1"/>
  <c r="AK95" i="8" s="1"/>
  <c r="AE82" i="8"/>
  <c r="AD82" i="8"/>
  <c r="AC81" i="8"/>
  <c r="AB81" i="8"/>
  <c r="AA81" i="8"/>
  <c r="Z81" i="8"/>
  <c r="Y81" i="8"/>
  <c r="X81" i="8"/>
  <c r="W81" i="8"/>
  <c r="V81" i="8"/>
  <c r="U81" i="8"/>
  <c r="T81" i="8"/>
  <c r="S81" i="8"/>
  <c r="R81" i="8"/>
  <c r="Q81" i="8"/>
  <c r="P81" i="8"/>
  <c r="O81" i="8"/>
  <c r="N81" i="8"/>
  <c r="M81" i="8"/>
  <c r="L81" i="8"/>
  <c r="K81" i="8"/>
  <c r="J81" i="8"/>
  <c r="I81" i="8"/>
  <c r="E81" i="8"/>
  <c r="D81" i="6" s="1"/>
  <c r="D81" i="8"/>
  <c r="C81" i="8"/>
  <c r="C81" i="6" s="1"/>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K68" i="6" s="1"/>
  <c r="N68" i="8"/>
  <c r="M68" i="8"/>
  <c r="L68" i="8"/>
  <c r="K68" i="8"/>
  <c r="J68" i="8"/>
  <c r="I68" i="8"/>
  <c r="E68" i="8"/>
  <c r="D68" i="8"/>
  <c r="C68" i="8"/>
  <c r="AF67" i="8"/>
  <c r="AE67" i="8"/>
  <c r="AD67" i="8"/>
  <c r="AF66" i="8"/>
  <c r="AE66" i="8"/>
  <c r="AD66" i="8"/>
  <c r="AF65" i="8"/>
  <c r="AE65" i="8"/>
  <c r="AG65" i="8" s="1"/>
  <c r="AH65" i="8" s="1"/>
  <c r="AD65" i="8"/>
  <c r="AF64" i="8"/>
  <c r="AE64" i="8"/>
  <c r="AD64" i="8"/>
  <c r="AF63" i="8"/>
  <c r="AE63" i="8"/>
  <c r="AD63" i="8"/>
  <c r="AF62" i="8"/>
  <c r="AI62" i="8" s="1"/>
  <c r="AJ62" i="8" s="1"/>
  <c r="AE62" i="8"/>
  <c r="AD62" i="8"/>
  <c r="AF61" i="8"/>
  <c r="AE61" i="8"/>
  <c r="AG61" i="8" s="1"/>
  <c r="AH61" i="8" s="1"/>
  <c r="AD61" i="8"/>
  <c r="AF60" i="8"/>
  <c r="AE60" i="8"/>
  <c r="AD60" i="8"/>
  <c r="AF59" i="8"/>
  <c r="AE59" i="8"/>
  <c r="AD59" i="8"/>
  <c r="AF58" i="8"/>
  <c r="AE58" i="8"/>
  <c r="AD58" i="8"/>
  <c r="AF57" i="8"/>
  <c r="AE57" i="8"/>
  <c r="AG57" i="8" s="1"/>
  <c r="AH57" i="8" s="1"/>
  <c r="AD57" i="8"/>
  <c r="AF56" i="8"/>
  <c r="AE56" i="8"/>
  <c r="AD56" i="8"/>
  <c r="AC55" i="8"/>
  <c r="AB55" i="8"/>
  <c r="AA55" i="8"/>
  <c r="Z55" i="8"/>
  <c r="Y55" i="8"/>
  <c r="X55" i="8"/>
  <c r="W55" i="8"/>
  <c r="V55" i="8"/>
  <c r="U55" i="8"/>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G63" i="8" s="1"/>
  <c r="AH63" i="8" s="1"/>
  <c r="AD50" i="8"/>
  <c r="AF49" i="8"/>
  <c r="AE49" i="8"/>
  <c r="AD49" i="8"/>
  <c r="AF48" i="8"/>
  <c r="AI61" i="8" s="1"/>
  <c r="AJ61" i="8" s="1"/>
  <c r="AE48" i="8"/>
  <c r="AD48" i="8"/>
  <c r="AF47" i="8"/>
  <c r="AE47" i="8"/>
  <c r="AD47" i="8"/>
  <c r="AF46" i="8"/>
  <c r="AE46" i="8"/>
  <c r="AG59" i="8" s="1"/>
  <c r="AH59" i="8" s="1"/>
  <c r="AD46" i="8"/>
  <c r="AF45" i="8"/>
  <c r="AE45" i="8"/>
  <c r="AD45" i="8"/>
  <c r="AF44" i="8"/>
  <c r="AI57" i="8" s="1"/>
  <c r="AJ57" i="8" s="1"/>
  <c r="AE44" i="8"/>
  <c r="AD44" i="8"/>
  <c r="AF43" i="8"/>
  <c r="AE43" i="8"/>
  <c r="AD43" i="8"/>
  <c r="AC42" i="8"/>
  <c r="AB42" i="8"/>
  <c r="AA42" i="8"/>
  <c r="Z42" i="8"/>
  <c r="Y42" i="8"/>
  <c r="X42" i="8"/>
  <c r="Q42" i="6" s="1"/>
  <c r="W42" i="8"/>
  <c r="V42" i="8"/>
  <c r="U42" i="8"/>
  <c r="T42" i="8"/>
  <c r="S42" i="8"/>
  <c r="R42" i="8"/>
  <c r="Q42" i="8"/>
  <c r="P42" i="8"/>
  <c r="O42" i="8"/>
  <c r="N42" i="8"/>
  <c r="M42" i="8"/>
  <c r="L42" i="8"/>
  <c r="K42" i="8"/>
  <c r="J42" i="8"/>
  <c r="I42" i="8"/>
  <c r="E42" i="8"/>
  <c r="D42" i="8"/>
  <c r="C42" i="8"/>
  <c r="C42" i="6" s="1"/>
  <c r="AF41" i="8"/>
  <c r="AE41" i="8"/>
  <c r="AD41" i="8"/>
  <c r="AF40" i="8"/>
  <c r="AE40" i="8"/>
  <c r="AD40" i="8"/>
  <c r="AF39" i="8"/>
  <c r="AE39" i="8"/>
  <c r="AG52" i="8" s="1"/>
  <c r="AH52" i="8" s="1"/>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I29" i="6" s="1"/>
  <c r="K29" i="8"/>
  <c r="H29" i="6" s="1"/>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F17" i="8"/>
  <c r="AE17" i="8"/>
  <c r="AD17" i="8"/>
  <c r="AC16" i="8"/>
  <c r="AB16" i="8"/>
  <c r="AA16" i="8"/>
  <c r="Z16" i="8"/>
  <c r="Y16" i="8"/>
  <c r="X16" i="8"/>
  <c r="W16" i="8"/>
  <c r="V16" i="8"/>
  <c r="U16" i="8"/>
  <c r="T16" i="8"/>
  <c r="S16" i="8"/>
  <c r="R16" i="8"/>
  <c r="M16" i="6" s="1"/>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V151" i="7"/>
  <c r="U152" i="7"/>
  <c r="V152" i="7"/>
  <c r="U153" i="7"/>
  <c r="V153" i="7"/>
  <c r="U154" i="7"/>
  <c r="V154" i="7"/>
  <c r="U155" i="7"/>
  <c r="V155" i="7"/>
  <c r="U156" i="7"/>
  <c r="V156" i="7"/>
  <c r="U157" i="7"/>
  <c r="V157" i="7"/>
  <c r="U158" i="7"/>
  <c r="V158" i="7"/>
  <c r="C159" i="7"/>
  <c r="D159" i="7"/>
  <c r="E159" i="7"/>
  <c r="F159" i="7"/>
  <c r="G159" i="7"/>
  <c r="H159" i="7"/>
  <c r="I159" i="7"/>
  <c r="J159" i="7"/>
  <c r="K159" i="7"/>
  <c r="L159" i="7"/>
  <c r="M159" i="7"/>
  <c r="N159" i="7"/>
  <c r="O159" i="7"/>
  <c r="P159" i="7"/>
  <c r="Q159" i="7"/>
  <c r="R159" i="7"/>
  <c r="S159" i="7"/>
  <c r="T159" i="7"/>
  <c r="U134" i="7"/>
  <c r="V134" i="7"/>
  <c r="U135" i="7"/>
  <c r="V135" i="7"/>
  <c r="U136" i="7"/>
  <c r="W136" i="7" s="1"/>
  <c r="X136" i="7" s="1"/>
  <c r="V136" i="7"/>
  <c r="U137" i="7"/>
  <c r="V137" i="7"/>
  <c r="U138" i="7"/>
  <c r="V138" i="7"/>
  <c r="U139" i="7"/>
  <c r="V139" i="7"/>
  <c r="U140" i="7"/>
  <c r="V140" i="7"/>
  <c r="U141" i="7"/>
  <c r="W154" i="7" s="1"/>
  <c r="X154" i="7" s="1"/>
  <c r="V141" i="7"/>
  <c r="U142" i="7"/>
  <c r="V142" i="7"/>
  <c r="U143" i="7"/>
  <c r="V143" i="7"/>
  <c r="Y143" i="7" s="1"/>
  <c r="Z143" i="7" s="1"/>
  <c r="U144" i="7"/>
  <c r="V144" i="7"/>
  <c r="U145" i="7"/>
  <c r="V145" i="7"/>
  <c r="C146" i="7"/>
  <c r="D146" i="7"/>
  <c r="G146" i="7"/>
  <c r="H146" i="7"/>
  <c r="I146" i="7"/>
  <c r="J146" i="7"/>
  <c r="K146" i="7"/>
  <c r="L146" i="7"/>
  <c r="M146" i="7"/>
  <c r="N146" i="7"/>
  <c r="O146" i="7"/>
  <c r="P146" i="7"/>
  <c r="Q146" i="7"/>
  <c r="R146" i="7"/>
  <c r="S146" i="7"/>
  <c r="T146" i="7"/>
  <c r="U121" i="7"/>
  <c r="V121" i="7"/>
  <c r="U122" i="7"/>
  <c r="V122" i="7"/>
  <c r="Y122" i="7" s="1"/>
  <c r="Z122" i="7" s="1"/>
  <c r="U123" i="7"/>
  <c r="V123" i="7"/>
  <c r="U124" i="7"/>
  <c r="V124" i="7"/>
  <c r="U125" i="7"/>
  <c r="W138" i="7" s="1"/>
  <c r="X138" i="7" s="1"/>
  <c r="V125" i="7"/>
  <c r="U126" i="7"/>
  <c r="V126" i="7"/>
  <c r="U127" i="7"/>
  <c r="V127" i="7"/>
  <c r="U128" i="7"/>
  <c r="V128" i="7"/>
  <c r="Y141" i="7" s="1"/>
  <c r="U129" i="7"/>
  <c r="V129" i="7"/>
  <c r="U130" i="7"/>
  <c r="V130" i="7"/>
  <c r="U131" i="7"/>
  <c r="W144" i="7" s="1"/>
  <c r="X144" i="7" s="1"/>
  <c r="V131" i="7"/>
  <c r="U132" i="7"/>
  <c r="V132" i="7"/>
  <c r="C133" i="7"/>
  <c r="D133" i="7"/>
  <c r="G133" i="7"/>
  <c r="H133" i="7"/>
  <c r="I133" i="7"/>
  <c r="J133" i="7"/>
  <c r="K133" i="7"/>
  <c r="L133" i="7"/>
  <c r="M133" i="7"/>
  <c r="N133" i="7"/>
  <c r="O133" i="7"/>
  <c r="P133" i="7"/>
  <c r="Q133" i="7"/>
  <c r="R133" i="7"/>
  <c r="S133" i="7"/>
  <c r="T133" i="7"/>
  <c r="U108" i="7"/>
  <c r="V108" i="7"/>
  <c r="U109" i="7"/>
  <c r="V109" i="7"/>
  <c r="U110" i="7"/>
  <c r="V110" i="7"/>
  <c r="U111" i="7"/>
  <c r="V111" i="7"/>
  <c r="Y111" i="7" s="1"/>
  <c r="Z111" i="7" s="1"/>
  <c r="U112" i="7"/>
  <c r="V112" i="7"/>
  <c r="U113" i="7"/>
  <c r="V113" i="7"/>
  <c r="Y126" i="7" s="1"/>
  <c r="Z126" i="7" s="1"/>
  <c r="U114" i="7"/>
  <c r="V114" i="7"/>
  <c r="U115" i="7"/>
  <c r="V115" i="7"/>
  <c r="U116" i="7"/>
  <c r="V116" i="7"/>
  <c r="U117" i="7"/>
  <c r="V117" i="7"/>
  <c r="U118" i="7"/>
  <c r="V118" i="7"/>
  <c r="U119" i="7"/>
  <c r="V119" i="7"/>
  <c r="Y132" i="7" s="1"/>
  <c r="Z132" i="7" s="1"/>
  <c r="C120" i="7"/>
  <c r="D120" i="7"/>
  <c r="D120" i="6" s="1"/>
  <c r="G120" i="7"/>
  <c r="G120" i="6" s="1"/>
  <c r="H120" i="7"/>
  <c r="I120" i="7"/>
  <c r="J120" i="7"/>
  <c r="K120" i="7"/>
  <c r="L120" i="7"/>
  <c r="M120" i="7"/>
  <c r="N120" i="7"/>
  <c r="O120" i="7"/>
  <c r="P120" i="7"/>
  <c r="Q120" i="7"/>
  <c r="R120" i="7"/>
  <c r="S120" i="7"/>
  <c r="T120" i="7"/>
  <c r="U95" i="7"/>
  <c r="W108" i="7" s="1"/>
  <c r="X108" i="7" s="1"/>
  <c r="V95" i="7"/>
  <c r="U96" i="7"/>
  <c r="V96" i="7"/>
  <c r="U97" i="7"/>
  <c r="V97" i="7"/>
  <c r="U98" i="7"/>
  <c r="V98" i="7"/>
  <c r="U99" i="7"/>
  <c r="V99" i="7"/>
  <c r="U100" i="7"/>
  <c r="V100" i="7"/>
  <c r="U101" i="7"/>
  <c r="W114" i="7" s="1"/>
  <c r="X114" i="7" s="1"/>
  <c r="V101" i="7"/>
  <c r="U102" i="7"/>
  <c r="V102" i="7"/>
  <c r="U103" i="7"/>
  <c r="W116" i="7" s="1"/>
  <c r="X116" i="7" s="1"/>
  <c r="V103" i="7"/>
  <c r="U104" i="7"/>
  <c r="V104" i="7"/>
  <c r="U105" i="7"/>
  <c r="V105" i="7"/>
  <c r="U106" i="7"/>
  <c r="V106" i="7"/>
  <c r="C107" i="7"/>
  <c r="D107" i="7"/>
  <c r="G107" i="7"/>
  <c r="H107" i="7"/>
  <c r="I107" i="7"/>
  <c r="J107" i="7"/>
  <c r="K107" i="7"/>
  <c r="L107" i="7"/>
  <c r="M107" i="7"/>
  <c r="N107" i="7"/>
  <c r="N107" i="6" s="1"/>
  <c r="O107" i="7"/>
  <c r="P107" i="7"/>
  <c r="Q107" i="7"/>
  <c r="Q107" i="6" s="1"/>
  <c r="R107" i="7"/>
  <c r="S107" i="7"/>
  <c r="T107" i="7"/>
  <c r="T94" i="7"/>
  <c r="S94" i="7"/>
  <c r="R94" i="7"/>
  <c r="Q94" i="7"/>
  <c r="P94" i="7"/>
  <c r="O94" i="7"/>
  <c r="N94" i="7"/>
  <c r="M94" i="7"/>
  <c r="L94" i="7"/>
  <c r="K94" i="7"/>
  <c r="J94" i="7"/>
  <c r="I94" i="7"/>
  <c r="H94" i="7"/>
  <c r="G94" i="7"/>
  <c r="D94" i="7"/>
  <c r="C94" i="7"/>
  <c r="V93" i="7"/>
  <c r="U93" i="7"/>
  <c r="V92" i="7"/>
  <c r="U92" i="7"/>
  <c r="V91" i="7"/>
  <c r="U91" i="7"/>
  <c r="V90" i="7"/>
  <c r="U90" i="7"/>
  <c r="W90" i="7" s="1"/>
  <c r="X90" i="7" s="1"/>
  <c r="V89" i="7"/>
  <c r="U89" i="7"/>
  <c r="V88" i="7"/>
  <c r="U88" i="7"/>
  <c r="V87" i="7"/>
  <c r="U87" i="7"/>
  <c r="V86" i="7"/>
  <c r="U86" i="7"/>
  <c r="V85" i="7"/>
  <c r="Y98" i="7" s="1"/>
  <c r="Z98" i="7" s="1"/>
  <c r="U85" i="7"/>
  <c r="V84" i="7"/>
  <c r="U84" i="7"/>
  <c r="V83" i="7"/>
  <c r="U83" i="7"/>
  <c r="V82" i="7"/>
  <c r="U82" i="7"/>
  <c r="T81" i="7"/>
  <c r="S81" i="7"/>
  <c r="S81" i="6" s="1"/>
  <c r="R81" i="7"/>
  <c r="Q81" i="7"/>
  <c r="P81" i="7"/>
  <c r="P81" i="6" s="1"/>
  <c r="O81" i="7"/>
  <c r="N81" i="7"/>
  <c r="M81" i="7"/>
  <c r="L81" i="7"/>
  <c r="K81" i="7"/>
  <c r="J81" i="7"/>
  <c r="I81" i="7"/>
  <c r="H81" i="7"/>
  <c r="G81" i="7"/>
  <c r="D81" i="7"/>
  <c r="C81" i="7"/>
  <c r="V80" i="7"/>
  <c r="U80" i="7"/>
  <c r="V79" i="7"/>
  <c r="Y92" i="7" s="1"/>
  <c r="Z92" i="7" s="1"/>
  <c r="U79" i="7"/>
  <c r="V78" i="7"/>
  <c r="U78" i="7"/>
  <c r="V77" i="7"/>
  <c r="Y90" i="7" s="1"/>
  <c r="Z90" i="7" s="1"/>
  <c r="U77" i="7"/>
  <c r="V76" i="7"/>
  <c r="U76" i="7"/>
  <c r="V75" i="7"/>
  <c r="U75" i="7"/>
  <c r="W88" i="7" s="1"/>
  <c r="X88" i="7" s="1"/>
  <c r="V74" i="7"/>
  <c r="U74" i="7"/>
  <c r="W74" i="7" s="1"/>
  <c r="X74" i="7" s="1"/>
  <c r="V73" i="7"/>
  <c r="Y86" i="7" s="1"/>
  <c r="Z86" i="7" s="1"/>
  <c r="U73" i="7"/>
  <c r="V72" i="7"/>
  <c r="U72" i="7"/>
  <c r="V71" i="7"/>
  <c r="Y84" i="7" s="1"/>
  <c r="Z84" i="7" s="1"/>
  <c r="U71" i="7"/>
  <c r="V70" i="7"/>
  <c r="U70" i="7"/>
  <c r="V69" i="7"/>
  <c r="U69" i="7"/>
  <c r="T68" i="7"/>
  <c r="S68" i="7"/>
  <c r="R68" i="7"/>
  <c r="Q68" i="7"/>
  <c r="P68" i="7"/>
  <c r="O68" i="7"/>
  <c r="N68" i="7"/>
  <c r="M68" i="7"/>
  <c r="L68" i="7"/>
  <c r="K68" i="7"/>
  <c r="J68" i="7"/>
  <c r="I68" i="7"/>
  <c r="H68" i="7"/>
  <c r="H68" i="6" s="1"/>
  <c r="G68" i="7"/>
  <c r="D68" i="7"/>
  <c r="C68" i="7"/>
  <c r="V67" i="7"/>
  <c r="U67" i="7"/>
  <c r="V66" i="7"/>
  <c r="Y79" i="7" s="1"/>
  <c r="Z79" i="7" s="1"/>
  <c r="U66" i="7"/>
  <c r="V65" i="7"/>
  <c r="U65" i="7"/>
  <c r="V64" i="7"/>
  <c r="U64" i="7"/>
  <c r="V63" i="7"/>
  <c r="U63" i="7"/>
  <c r="V62" i="7"/>
  <c r="Y75" i="7" s="1"/>
  <c r="Z75" i="7" s="1"/>
  <c r="U62" i="7"/>
  <c r="V61" i="7"/>
  <c r="V60" i="7"/>
  <c r="U60" i="7"/>
  <c r="V59" i="7"/>
  <c r="U59" i="7"/>
  <c r="V58" i="7"/>
  <c r="U58" i="7"/>
  <c r="V57" i="7"/>
  <c r="U57" i="7"/>
  <c r="V56" i="7"/>
  <c r="U56" i="7"/>
  <c r="T55" i="7"/>
  <c r="S55" i="7"/>
  <c r="R55" i="7"/>
  <c r="Q55" i="7"/>
  <c r="P55" i="7"/>
  <c r="O55" i="7"/>
  <c r="N55" i="7"/>
  <c r="M55" i="7"/>
  <c r="L55" i="7"/>
  <c r="K55" i="7"/>
  <c r="J55" i="7"/>
  <c r="I55" i="7"/>
  <c r="H55" i="7"/>
  <c r="G55" i="7"/>
  <c r="D55" i="7"/>
  <c r="C55" i="7"/>
  <c r="V54" i="7"/>
  <c r="U54" i="7"/>
  <c r="V53" i="7"/>
  <c r="U53" i="7"/>
  <c r="V52" i="7"/>
  <c r="U52" i="7"/>
  <c r="V51" i="7"/>
  <c r="Y64" i="7" s="1"/>
  <c r="Z64" i="7" s="1"/>
  <c r="U51" i="7"/>
  <c r="V50" i="7"/>
  <c r="U50" i="7"/>
  <c r="V49" i="7"/>
  <c r="U49" i="7"/>
  <c r="V48" i="7"/>
  <c r="U48" i="7"/>
  <c r="V47" i="7"/>
  <c r="U47" i="7"/>
  <c r="V46" i="7"/>
  <c r="U46" i="7"/>
  <c r="V45" i="7"/>
  <c r="U45" i="7"/>
  <c r="W58" i="7" s="1"/>
  <c r="X58" i="7" s="1"/>
  <c r="V44" i="7"/>
  <c r="U44" i="7"/>
  <c r="V43" i="7"/>
  <c r="U43" i="7"/>
  <c r="T42" i="7"/>
  <c r="S42" i="7"/>
  <c r="R42" i="7"/>
  <c r="Q42" i="7"/>
  <c r="P42" i="7"/>
  <c r="O42" i="7"/>
  <c r="N42" i="7"/>
  <c r="M42" i="7"/>
  <c r="L42" i="7"/>
  <c r="K42" i="7"/>
  <c r="J42" i="7"/>
  <c r="I42" i="7"/>
  <c r="H42" i="7"/>
  <c r="G42" i="7"/>
  <c r="D42" i="7"/>
  <c r="C42" i="7"/>
  <c r="V41" i="7"/>
  <c r="U41" i="7"/>
  <c r="V40" i="7"/>
  <c r="U40" i="7"/>
  <c r="V39" i="7"/>
  <c r="U39" i="7"/>
  <c r="V38" i="7"/>
  <c r="U38" i="7"/>
  <c r="V37" i="7"/>
  <c r="U37" i="7"/>
  <c r="V36" i="7"/>
  <c r="U36" i="7"/>
  <c r="V35" i="7"/>
  <c r="U35" i="7"/>
  <c r="V34" i="7"/>
  <c r="U34" i="7"/>
  <c r="W47" i="7" s="1"/>
  <c r="X47" i="7" s="1"/>
  <c r="V33" i="7"/>
  <c r="U33" i="7"/>
  <c r="V32" i="7"/>
  <c r="U32" i="7"/>
  <c r="V31" i="7"/>
  <c r="U31" i="7"/>
  <c r="V30" i="7"/>
  <c r="U30" i="7"/>
  <c r="T29" i="7"/>
  <c r="S29" i="7"/>
  <c r="R29" i="7"/>
  <c r="Q29" i="7"/>
  <c r="P29" i="7"/>
  <c r="O29" i="7"/>
  <c r="N29" i="7"/>
  <c r="M29" i="7"/>
  <c r="L29" i="7"/>
  <c r="K29" i="7"/>
  <c r="J29" i="7"/>
  <c r="I29" i="7"/>
  <c r="H29" i="7"/>
  <c r="G29" i="7"/>
  <c r="D29" i="7"/>
  <c r="C29" i="7"/>
  <c r="V28" i="7"/>
  <c r="Y28" i="7" s="1"/>
  <c r="Z28" i="7" s="1"/>
  <c r="U28" i="7"/>
  <c r="V27" i="7"/>
  <c r="U27" i="7"/>
  <c r="W27" i="7" s="1"/>
  <c r="X27" i="7" s="1"/>
  <c r="V26" i="7"/>
  <c r="U26" i="7"/>
  <c r="V25" i="7"/>
  <c r="U25" i="7"/>
  <c r="V24" i="7"/>
  <c r="U24" i="7"/>
  <c r="V23" i="7"/>
  <c r="U23" i="7"/>
  <c r="V22" i="7"/>
  <c r="Y22" i="7" s="1"/>
  <c r="Z22" i="7" s="1"/>
  <c r="U22" i="7"/>
  <c r="V21" i="7"/>
  <c r="U21" i="7"/>
  <c r="W34" i="7" s="1"/>
  <c r="X34" i="7" s="1"/>
  <c r="V20" i="7"/>
  <c r="U20" i="7"/>
  <c r="V19" i="7"/>
  <c r="U19" i="7"/>
  <c r="V18" i="7"/>
  <c r="U18" i="7"/>
  <c r="V17" i="7"/>
  <c r="U17" i="7"/>
  <c r="T16" i="7"/>
  <c r="S16" i="7"/>
  <c r="R16" i="7"/>
  <c r="Q16" i="7"/>
  <c r="P16" i="7"/>
  <c r="O16" i="7"/>
  <c r="N16" i="7"/>
  <c r="M16" i="7"/>
  <c r="L16" i="7"/>
  <c r="K16" i="7"/>
  <c r="J16" i="7"/>
  <c r="I16" i="7"/>
  <c r="H16" i="7"/>
  <c r="G16" i="7"/>
  <c r="D16" i="7"/>
  <c r="C16" i="7"/>
  <c r="V15" i="7"/>
  <c r="U15" i="7"/>
  <c r="V14" i="7"/>
  <c r="U14" i="7"/>
  <c r="V13" i="7"/>
  <c r="U13" i="7"/>
  <c r="V12" i="7"/>
  <c r="U12" i="7"/>
  <c r="W25" i="7" s="1"/>
  <c r="X25" i="7" s="1"/>
  <c r="V11" i="7"/>
  <c r="U11" i="7"/>
  <c r="V10" i="7"/>
  <c r="U10" i="7"/>
  <c r="V9" i="7"/>
  <c r="U9" i="7"/>
  <c r="V8" i="7"/>
  <c r="U8" i="7"/>
  <c r="V7" i="7"/>
  <c r="U7" i="7"/>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R42" i="6"/>
  <c r="Y99" i="7"/>
  <c r="Z99" i="7" s="1"/>
  <c r="W101" i="9"/>
  <c r="X101" i="9" s="1"/>
  <c r="W19" i="10"/>
  <c r="X19" i="10" s="1"/>
  <c r="Y115" i="9"/>
  <c r="Z115" i="9" s="1"/>
  <c r="W38" i="9"/>
  <c r="X38" i="9" s="1"/>
  <c r="W107" i="9"/>
  <c r="X107" i="9" s="1"/>
  <c r="AI19" i="8"/>
  <c r="AJ19" i="8" s="1"/>
  <c r="AI27" i="8"/>
  <c r="AJ27" i="8" s="1"/>
  <c r="AI129" i="8"/>
  <c r="AJ129" i="8" s="1"/>
  <c r="AI45" i="8"/>
  <c r="AJ45" i="8" s="1"/>
  <c r="AI32" i="8"/>
  <c r="AJ32" i="8" s="1"/>
  <c r="AG35" i="8"/>
  <c r="AH35" i="8" s="1"/>
  <c r="AI104" i="8"/>
  <c r="AJ104" i="8" s="1"/>
  <c r="Y154" i="7"/>
  <c r="Z154" i="7" s="1"/>
  <c r="Y48" i="7"/>
  <c r="AG72" i="8"/>
  <c r="AH72" i="8" s="1"/>
  <c r="AG80" i="8"/>
  <c r="AH80" i="8" s="1"/>
  <c r="AG89" i="8"/>
  <c r="AH89" i="8" s="1"/>
  <c r="AI112" i="8"/>
  <c r="AJ112" i="8" s="1"/>
  <c r="AG125" i="8"/>
  <c r="AH125" i="8" s="1"/>
  <c r="AI40" i="8"/>
  <c r="AJ40" i="8" s="1"/>
  <c r="AG92" i="8"/>
  <c r="AH92" i="8" s="1"/>
  <c r="AG112" i="8"/>
  <c r="AH112" i="8" s="1"/>
  <c r="AG48" i="8"/>
  <c r="AH48" i="8" s="1"/>
  <c r="AI70" i="8"/>
  <c r="AJ70" i="8" s="1"/>
  <c r="AI78" i="8"/>
  <c r="AJ78" i="8" s="1"/>
  <c r="AI87" i="8"/>
  <c r="AJ87" i="8" s="1"/>
  <c r="AG76" i="8"/>
  <c r="AH76" i="8" s="1"/>
  <c r="AG85" i="8"/>
  <c r="AH85" i="8" s="1"/>
  <c r="AG93" i="8"/>
  <c r="AH93" i="8" s="1"/>
  <c r="AI116" i="8"/>
  <c r="AJ116" i="8" s="1"/>
  <c r="AG129" i="8"/>
  <c r="AH129" i="8" s="1"/>
  <c r="W129" i="7"/>
  <c r="X129" i="7" s="1"/>
  <c r="AG116" i="8"/>
  <c r="AH116" i="8" s="1"/>
  <c r="AG108" i="8"/>
  <c r="AG126" i="8"/>
  <c r="AH126" i="8" s="1"/>
  <c r="AI71" i="8"/>
  <c r="AJ71" i="8" s="1"/>
  <c r="AG135" i="8"/>
  <c r="AH135" i="8" s="1"/>
  <c r="AI74" i="8"/>
  <c r="AJ74" i="8" s="1"/>
  <c r="AI83" i="8"/>
  <c r="AJ83" i="8" s="1"/>
  <c r="AI91" i="8"/>
  <c r="AJ91" i="8" s="1"/>
  <c r="W99" i="10"/>
  <c r="X99" i="10" s="1"/>
  <c r="W75" i="10"/>
  <c r="X75" i="10" s="1"/>
  <c r="Y106" i="9"/>
  <c r="Z106" i="9" s="1"/>
  <c r="T232" i="6" l="1"/>
  <c r="J260" i="6"/>
  <c r="V248" i="7"/>
  <c r="J248" i="6"/>
  <c r="Y41" i="10"/>
  <c r="Z41" i="10" s="1"/>
  <c r="Y39" i="10"/>
  <c r="Z39" i="10" s="1"/>
  <c r="W18" i="10"/>
  <c r="X18" i="10" s="1"/>
  <c r="W41" i="10"/>
  <c r="X41" i="10" s="1"/>
  <c r="W91" i="10"/>
  <c r="X91" i="10" s="1"/>
  <c r="Y112" i="10"/>
  <c r="Z112" i="10" s="1"/>
  <c r="Y133" i="10"/>
  <c r="Z133" i="10" s="1"/>
  <c r="Y127" i="10"/>
  <c r="Z127" i="10" s="1"/>
  <c r="Y80" i="10"/>
  <c r="Z80" i="10" s="1"/>
  <c r="W116" i="10"/>
  <c r="X116" i="10" s="1"/>
  <c r="W110" i="10"/>
  <c r="X110" i="10" s="1"/>
  <c r="W125" i="10"/>
  <c r="X125" i="10" s="1"/>
  <c r="W25" i="10"/>
  <c r="X25" i="10" s="1"/>
  <c r="W36" i="10"/>
  <c r="X36" i="10" s="1"/>
  <c r="W42" i="10"/>
  <c r="X42" i="10" s="1"/>
  <c r="W47" i="10"/>
  <c r="X47" i="10" s="1"/>
  <c r="W58" i="10"/>
  <c r="X58" i="10" s="1"/>
  <c r="W64" i="10"/>
  <c r="X64" i="10" s="1"/>
  <c r="W81" i="10"/>
  <c r="X81" i="10" s="1"/>
  <c r="W86" i="10"/>
  <c r="X86" i="10" s="1"/>
  <c r="W92" i="10"/>
  <c r="X92" i="10" s="1"/>
  <c r="Y132" i="10"/>
  <c r="Z132" i="10" s="1"/>
  <c r="W112" i="10"/>
  <c r="X112" i="10" s="1"/>
  <c r="W49" i="10"/>
  <c r="X49" i="10" s="1"/>
  <c r="W55" i="10"/>
  <c r="X55" i="10" s="1"/>
  <c r="W66" i="10"/>
  <c r="X66" i="10" s="1"/>
  <c r="W71" i="10"/>
  <c r="X71" i="10" s="1"/>
  <c r="W77" i="10"/>
  <c r="X77" i="10" s="1"/>
  <c r="Y106" i="10"/>
  <c r="Z106" i="10" s="1"/>
  <c r="Y143" i="10"/>
  <c r="Z143" i="10" s="1"/>
  <c r="Y137" i="10"/>
  <c r="Z137" i="10" s="1"/>
  <c r="Y146" i="10"/>
  <c r="Z146" i="10" s="1"/>
  <c r="Y140" i="10"/>
  <c r="Z140" i="10" s="1"/>
  <c r="W143" i="10"/>
  <c r="X143" i="10" s="1"/>
  <c r="Y91" i="10"/>
  <c r="Z91" i="10" s="1"/>
  <c r="W146" i="10"/>
  <c r="X146" i="10" s="1"/>
  <c r="Y93" i="10"/>
  <c r="Z93" i="10" s="1"/>
  <c r="Y97" i="10"/>
  <c r="Z97" i="10" s="1"/>
  <c r="W104" i="10"/>
  <c r="X104" i="10" s="1"/>
  <c r="W98" i="10"/>
  <c r="X98" i="10" s="1"/>
  <c r="W137" i="10"/>
  <c r="X137" i="10" s="1"/>
  <c r="W68" i="10"/>
  <c r="X68" i="10" s="1"/>
  <c r="W105" i="10"/>
  <c r="X105" i="10" s="1"/>
  <c r="W114" i="10"/>
  <c r="X114" i="10" s="1"/>
  <c r="W123" i="10"/>
  <c r="X123" i="10" s="1"/>
  <c r="Y18" i="10"/>
  <c r="AA18" i="10" s="1"/>
  <c r="Y24" i="10"/>
  <c r="Z24" i="10" s="1"/>
  <c r="Y35" i="10"/>
  <c r="Z35" i="10" s="1"/>
  <c r="Y46" i="10"/>
  <c r="Z46" i="10" s="1"/>
  <c r="Y52" i="10"/>
  <c r="Z52" i="10" s="1"/>
  <c r="Y57" i="10"/>
  <c r="AA57" i="10" s="1"/>
  <c r="Y63" i="10"/>
  <c r="Z63" i="10" s="1"/>
  <c r="Y74" i="10"/>
  <c r="Z74" i="10" s="1"/>
  <c r="Y85" i="10"/>
  <c r="Z85" i="10" s="1"/>
  <c r="W118" i="10"/>
  <c r="X118" i="10" s="1"/>
  <c r="W133" i="10"/>
  <c r="X133" i="10" s="1"/>
  <c r="W131" i="10"/>
  <c r="X131" i="10" s="1"/>
  <c r="Y76" i="10"/>
  <c r="Z76" i="10" s="1"/>
  <c r="W53" i="10"/>
  <c r="X53" i="10" s="1"/>
  <c r="Y62" i="10"/>
  <c r="Z62" i="10" s="1"/>
  <c r="Y90" i="10"/>
  <c r="Z90" i="10" s="1"/>
  <c r="W113" i="10"/>
  <c r="X113" i="10" s="1"/>
  <c r="W135" i="10"/>
  <c r="X135" i="10" s="1"/>
  <c r="W144" i="10"/>
  <c r="X144" i="10" s="1"/>
  <c r="Y153" i="10"/>
  <c r="Z153" i="10" s="1"/>
  <c r="W97" i="10"/>
  <c r="X97" i="10" s="1"/>
  <c r="Y98" i="10"/>
  <c r="Z98" i="10" s="1"/>
  <c r="Y34" i="10"/>
  <c r="Z34" i="10" s="1"/>
  <c r="Y45" i="10"/>
  <c r="Z45" i="10" s="1"/>
  <c r="Y68" i="10"/>
  <c r="Z68" i="10" s="1"/>
  <c r="Y79" i="10"/>
  <c r="Z79" i="10" s="1"/>
  <c r="W119" i="10"/>
  <c r="X119" i="10" s="1"/>
  <c r="W141" i="10"/>
  <c r="X141" i="10" s="1"/>
  <c r="W138" i="10"/>
  <c r="X138" i="10" s="1"/>
  <c r="W103" i="10"/>
  <c r="X103" i="10" s="1"/>
  <c r="Y103" i="10"/>
  <c r="Z103" i="10" s="1"/>
  <c r="W90" i="10"/>
  <c r="X90" i="10" s="1"/>
  <c r="Y119" i="10"/>
  <c r="Z119" i="10" s="1"/>
  <c r="W84" i="10"/>
  <c r="X84" i="10" s="1"/>
  <c r="W60" i="10"/>
  <c r="X60" i="10" s="1"/>
  <c r="Y84" i="10"/>
  <c r="Z84" i="10" s="1"/>
  <c r="W79" i="10"/>
  <c r="X79" i="10" s="1"/>
  <c r="Y109" i="10"/>
  <c r="Z109" i="10" s="1"/>
  <c r="Y117" i="10"/>
  <c r="Z117" i="10" s="1"/>
  <c r="Y111" i="10"/>
  <c r="Z111" i="10" s="1"/>
  <c r="Y142" i="10"/>
  <c r="Z142" i="10" s="1"/>
  <c r="Y136" i="10"/>
  <c r="Z136" i="10" s="1"/>
  <c r="Y21" i="10"/>
  <c r="Z21" i="10" s="1"/>
  <c r="Y32" i="10"/>
  <c r="Z32" i="10" s="1"/>
  <c r="Y38" i="10"/>
  <c r="Z38" i="10" s="1"/>
  <c r="Y49" i="10"/>
  <c r="Z49" i="10" s="1"/>
  <c r="Y42" i="10"/>
  <c r="Z42" i="10" s="1"/>
  <c r="Y47" i="10"/>
  <c r="Z47" i="10" s="1"/>
  <c r="Y53" i="10"/>
  <c r="Z53" i="10" s="1"/>
  <c r="Y58" i="10"/>
  <c r="Z58" i="10" s="1"/>
  <c r="Y64" i="10"/>
  <c r="Z64" i="10" s="1"/>
  <c r="Y75" i="10"/>
  <c r="Z75" i="10" s="1"/>
  <c r="Y99" i="10"/>
  <c r="Z99" i="10" s="1"/>
  <c r="Y92" i="10"/>
  <c r="Z92" i="10" s="1"/>
  <c r="W102" i="10"/>
  <c r="X102" i="10" s="1"/>
  <c r="W111" i="10"/>
  <c r="X111" i="10" s="1"/>
  <c r="W139" i="10"/>
  <c r="X139" i="10" s="1"/>
  <c r="W50" i="10"/>
  <c r="X50" i="10" s="1"/>
  <c r="Y120" i="10"/>
  <c r="Z120" i="10" s="1"/>
  <c r="Y129" i="10"/>
  <c r="Z129" i="10" s="1"/>
  <c r="W120" i="10"/>
  <c r="X120" i="10" s="1"/>
  <c r="W18" i="9"/>
  <c r="X18" i="9" s="1"/>
  <c r="W24" i="9"/>
  <c r="X24" i="9" s="1"/>
  <c r="W22" i="9"/>
  <c r="X22" i="9" s="1"/>
  <c r="W28" i="9"/>
  <c r="X28" i="9" s="1"/>
  <c r="W33" i="9"/>
  <c r="W52" i="9"/>
  <c r="X52" i="9" s="1"/>
  <c r="W44" i="9"/>
  <c r="X44" i="9" s="1"/>
  <c r="W50" i="9"/>
  <c r="X50" i="9" s="1"/>
  <c r="W61" i="9"/>
  <c r="X61" i="9" s="1"/>
  <c r="W67" i="9"/>
  <c r="X67" i="9" s="1"/>
  <c r="W85" i="9"/>
  <c r="X85" i="9" s="1"/>
  <c r="W96" i="9"/>
  <c r="X96" i="9" s="1"/>
  <c r="W102" i="9"/>
  <c r="X102" i="9" s="1"/>
  <c r="Y118" i="9"/>
  <c r="Z118" i="9" s="1"/>
  <c r="Y99" i="9"/>
  <c r="Z99" i="9" s="1"/>
  <c r="Y120" i="9"/>
  <c r="Z120" i="9" s="1"/>
  <c r="Y127" i="9"/>
  <c r="Z127" i="9" s="1"/>
  <c r="Y142" i="9"/>
  <c r="Z142" i="9" s="1"/>
  <c r="Y123" i="9"/>
  <c r="Z123" i="9" s="1"/>
  <c r="Y144" i="9"/>
  <c r="Z144" i="9" s="1"/>
  <c r="Y138" i="9"/>
  <c r="Z138" i="9" s="1"/>
  <c r="Y49" i="9"/>
  <c r="Z49" i="9" s="1"/>
  <c r="Y66" i="9"/>
  <c r="Z66" i="9" s="1"/>
  <c r="Y107" i="9"/>
  <c r="Z107" i="9" s="1"/>
  <c r="W100" i="9"/>
  <c r="X100" i="9" s="1"/>
  <c r="W109" i="9"/>
  <c r="X109" i="9" s="1"/>
  <c r="W51" i="9"/>
  <c r="X51" i="9" s="1"/>
  <c r="W62" i="9"/>
  <c r="X62" i="9" s="1"/>
  <c r="W73" i="9"/>
  <c r="X73" i="9" s="1"/>
  <c r="W90" i="9"/>
  <c r="X90" i="9" s="1"/>
  <c r="Y137" i="9"/>
  <c r="Z137" i="9" s="1"/>
  <c r="Y159" i="9"/>
  <c r="Z159" i="9" s="1"/>
  <c r="Y19" i="9"/>
  <c r="Z19" i="9" s="1"/>
  <c r="Y25" i="9"/>
  <c r="Z25" i="9" s="1"/>
  <c r="Y42" i="9"/>
  <c r="Z42" i="9" s="1"/>
  <c r="Y53" i="9"/>
  <c r="Z53" i="9" s="1"/>
  <c r="Y58" i="9"/>
  <c r="Z58" i="9" s="1"/>
  <c r="Y64" i="9"/>
  <c r="Z64" i="9" s="1"/>
  <c r="Y81" i="9"/>
  <c r="Z81" i="9" s="1"/>
  <c r="Y86" i="9"/>
  <c r="Z86" i="9" s="1"/>
  <c r="Y92" i="9"/>
  <c r="Z92" i="9" s="1"/>
  <c r="Y84" i="9"/>
  <c r="Z84" i="9" s="1"/>
  <c r="W104" i="9"/>
  <c r="X104" i="9" s="1"/>
  <c r="W132" i="9"/>
  <c r="X132" i="9" s="1"/>
  <c r="W135" i="9"/>
  <c r="X135" i="9" s="1"/>
  <c r="W143" i="9"/>
  <c r="X143" i="9" s="1"/>
  <c r="W159" i="9"/>
  <c r="X159" i="9" s="1"/>
  <c r="W155" i="9"/>
  <c r="X155" i="9" s="1"/>
  <c r="W149" i="9"/>
  <c r="X149" i="9" s="1"/>
  <c r="L29" i="6"/>
  <c r="P16" i="6"/>
  <c r="Y21" i="9"/>
  <c r="Z21" i="9" s="1"/>
  <c r="Y27" i="9"/>
  <c r="Z27" i="9" s="1"/>
  <c r="Y32" i="9"/>
  <c r="Z32" i="9" s="1"/>
  <c r="Y38" i="9"/>
  <c r="Z38" i="9" s="1"/>
  <c r="Y55" i="9"/>
  <c r="Z55" i="9" s="1"/>
  <c r="Y60" i="9"/>
  <c r="Z60" i="9" s="1"/>
  <c r="Y71" i="9"/>
  <c r="Z71" i="9" s="1"/>
  <c r="Y77" i="9"/>
  <c r="Z77" i="9" s="1"/>
  <c r="Y88" i="9"/>
  <c r="Z88" i="9" s="1"/>
  <c r="Y94" i="9"/>
  <c r="Z94" i="9" s="1"/>
  <c r="W115" i="9"/>
  <c r="X115" i="9" s="1"/>
  <c r="W130" i="9"/>
  <c r="X130" i="9" s="1"/>
  <c r="W124" i="9"/>
  <c r="X124" i="9" s="1"/>
  <c r="W145" i="9"/>
  <c r="X145" i="9" s="1"/>
  <c r="W139" i="9"/>
  <c r="X139" i="9" s="1"/>
  <c r="P55" i="6"/>
  <c r="W19" i="9"/>
  <c r="X19" i="9" s="1"/>
  <c r="W25" i="9"/>
  <c r="X25" i="9" s="1"/>
  <c r="W53" i="9"/>
  <c r="X53" i="9" s="1"/>
  <c r="W58" i="9"/>
  <c r="X58" i="9" s="1"/>
  <c r="W81" i="9"/>
  <c r="X81" i="9" s="1"/>
  <c r="W92" i="9"/>
  <c r="X92" i="9" s="1"/>
  <c r="Y111" i="9"/>
  <c r="Z111" i="9" s="1"/>
  <c r="Y126" i="9"/>
  <c r="Z126" i="9" s="1"/>
  <c r="Y135" i="9"/>
  <c r="Z135" i="9" s="1"/>
  <c r="Y158" i="9"/>
  <c r="Z158" i="9" s="1"/>
  <c r="Y152" i="9"/>
  <c r="Z152" i="9" s="1"/>
  <c r="Y20" i="9"/>
  <c r="Z20" i="9" s="1"/>
  <c r="Y26" i="9"/>
  <c r="Z26" i="9" s="1"/>
  <c r="Y31" i="9"/>
  <c r="Z31" i="9" s="1"/>
  <c r="Y37" i="9"/>
  <c r="Z37" i="9" s="1"/>
  <c r="Y48" i="9"/>
  <c r="Z48" i="9" s="1"/>
  <c r="Y54" i="9"/>
  <c r="Z54" i="9" s="1"/>
  <c r="Y59" i="9"/>
  <c r="Z59" i="9" s="1"/>
  <c r="Y65" i="9"/>
  <c r="Z65" i="9" s="1"/>
  <c r="Y70" i="9"/>
  <c r="AA70" i="9" s="1"/>
  <c r="Y87" i="9"/>
  <c r="Z87" i="9" s="1"/>
  <c r="Y93" i="9"/>
  <c r="Z93" i="9" s="1"/>
  <c r="W116" i="9"/>
  <c r="X116" i="9" s="1"/>
  <c r="W110" i="9"/>
  <c r="X110" i="9" s="1"/>
  <c r="W131" i="9"/>
  <c r="X131" i="9" s="1"/>
  <c r="W125" i="9"/>
  <c r="X125" i="9" s="1"/>
  <c r="W140" i="9"/>
  <c r="X140" i="9" s="1"/>
  <c r="W158" i="9"/>
  <c r="X158" i="9" s="1"/>
  <c r="W152" i="9"/>
  <c r="X152" i="9" s="1"/>
  <c r="P231" i="6"/>
  <c r="Y101" i="9"/>
  <c r="Z101" i="9" s="1"/>
  <c r="W106" i="9"/>
  <c r="X106" i="9" s="1"/>
  <c r="N236" i="6"/>
  <c r="O236" i="6"/>
  <c r="P236" i="6"/>
  <c r="V237" i="9"/>
  <c r="W72" i="9"/>
  <c r="X72" i="9" s="1"/>
  <c r="Y114" i="9"/>
  <c r="Z114" i="9" s="1"/>
  <c r="J29" i="6"/>
  <c r="L233" i="6"/>
  <c r="N233" i="6"/>
  <c r="O233" i="6"/>
  <c r="P233" i="6"/>
  <c r="Y157" i="9"/>
  <c r="Z157" i="9" s="1"/>
  <c r="W91" i="9"/>
  <c r="X91" i="9" s="1"/>
  <c r="K16" i="6"/>
  <c r="S29" i="6"/>
  <c r="K55" i="6"/>
  <c r="S55" i="6"/>
  <c r="W41" i="9"/>
  <c r="X41" i="9" s="1"/>
  <c r="Y97" i="9"/>
  <c r="Z97" i="9" s="1"/>
  <c r="W93" i="9"/>
  <c r="X93" i="9" s="1"/>
  <c r="Y131" i="9"/>
  <c r="Z131" i="9" s="1"/>
  <c r="Y146" i="9"/>
  <c r="Z146" i="9" s="1"/>
  <c r="Y140" i="9"/>
  <c r="Z140" i="9" s="1"/>
  <c r="M231" i="6"/>
  <c r="R231" i="6"/>
  <c r="G55" i="6"/>
  <c r="W46" i="9"/>
  <c r="X46" i="9" s="1"/>
  <c r="W54" i="9"/>
  <c r="X54" i="9" s="1"/>
  <c r="S16" i="6"/>
  <c r="W80" i="9"/>
  <c r="X80" i="9" s="1"/>
  <c r="Y103" i="9"/>
  <c r="Z103" i="9" s="1"/>
  <c r="Y155" i="9"/>
  <c r="Z155" i="9" s="1"/>
  <c r="Y149" i="9"/>
  <c r="Z149" i="9" s="1"/>
  <c r="C16" i="6"/>
  <c r="C94" i="6"/>
  <c r="W74" i="9"/>
  <c r="X74" i="9" s="1"/>
  <c r="Y129" i="9"/>
  <c r="Z129" i="9" s="1"/>
  <c r="W57" i="9"/>
  <c r="X57" i="9" s="1"/>
  <c r="J42" i="6"/>
  <c r="U30" i="9"/>
  <c r="U43" i="9"/>
  <c r="U95" i="9"/>
  <c r="Q16" i="6"/>
  <c r="M29" i="6"/>
  <c r="I42" i="6"/>
  <c r="Y112" i="9"/>
  <c r="Z112" i="9" s="1"/>
  <c r="Y151" i="9"/>
  <c r="Z151" i="9" s="1"/>
  <c r="Y133" i="9"/>
  <c r="Z133" i="9" s="1"/>
  <c r="W39" i="9"/>
  <c r="X39" i="9" s="1"/>
  <c r="W35" i="9"/>
  <c r="X35" i="9" s="1"/>
  <c r="Y143" i="9"/>
  <c r="Z143" i="9" s="1"/>
  <c r="W83" i="9"/>
  <c r="X83" i="9" s="1"/>
  <c r="Y150" i="9"/>
  <c r="Z150" i="9" s="1"/>
  <c r="I55" i="6"/>
  <c r="W63" i="9"/>
  <c r="X63" i="9" s="1"/>
  <c r="W122" i="9"/>
  <c r="X122" i="9" s="1"/>
  <c r="W119" i="9"/>
  <c r="X119" i="9" s="1"/>
  <c r="K29" i="6"/>
  <c r="AG84" i="8"/>
  <c r="AH84" i="8" s="1"/>
  <c r="AG109" i="8"/>
  <c r="AH109" i="8" s="1"/>
  <c r="AG138" i="8"/>
  <c r="AH138" i="8" s="1"/>
  <c r="AG148" i="8"/>
  <c r="AH148" i="8" s="1"/>
  <c r="AG23" i="8"/>
  <c r="AH23" i="8" s="1"/>
  <c r="G234" i="6"/>
  <c r="AD16" i="8"/>
  <c r="AG74" i="8"/>
  <c r="AH74" i="8" s="1"/>
  <c r="AG83" i="8"/>
  <c r="AH83" i="8" s="1"/>
  <c r="AG104" i="8"/>
  <c r="AH104" i="8" s="1"/>
  <c r="Q236" i="6"/>
  <c r="AG62" i="8"/>
  <c r="AH62" i="8" s="1"/>
  <c r="H81" i="6"/>
  <c r="P94" i="6"/>
  <c r="Q120" i="6"/>
  <c r="AG127" i="8"/>
  <c r="AH127" i="8" s="1"/>
  <c r="AI18" i="8"/>
  <c r="AJ18" i="8" s="1"/>
  <c r="AG130" i="8"/>
  <c r="AH130" i="8" s="1"/>
  <c r="AG139" i="8"/>
  <c r="AH139" i="8" s="1"/>
  <c r="AG122" i="8"/>
  <c r="AH122" i="8" s="1"/>
  <c r="AG156" i="8"/>
  <c r="AH156" i="8" s="1"/>
  <c r="AG91" i="8"/>
  <c r="AH91" i="8" s="1"/>
  <c r="AI109" i="8"/>
  <c r="AJ109" i="8" s="1"/>
  <c r="AG87" i="8"/>
  <c r="AH87" i="8" s="1"/>
  <c r="AG71" i="8"/>
  <c r="AH71" i="8" s="1"/>
  <c r="AG96" i="8"/>
  <c r="AH96" i="8" s="1"/>
  <c r="AG117" i="8"/>
  <c r="AH117" i="8" s="1"/>
  <c r="AG113" i="8"/>
  <c r="AH113" i="8" s="1"/>
  <c r="AG75" i="8"/>
  <c r="AH75" i="8" s="1"/>
  <c r="AG100" i="8"/>
  <c r="AH100" i="8" s="1"/>
  <c r="AG19" i="8"/>
  <c r="AH19" i="8" s="1"/>
  <c r="AG40" i="8"/>
  <c r="AH40" i="8" s="1"/>
  <c r="AI26" i="8"/>
  <c r="AJ26" i="8" s="1"/>
  <c r="AG27" i="8"/>
  <c r="AH27" i="8" s="1"/>
  <c r="AI23" i="8"/>
  <c r="AJ23" i="8" s="1"/>
  <c r="AI53" i="8"/>
  <c r="AJ53" i="8" s="1"/>
  <c r="AI125" i="8"/>
  <c r="AJ125" i="8" s="1"/>
  <c r="AI147" i="8"/>
  <c r="AJ147" i="8" s="1"/>
  <c r="AG144" i="8"/>
  <c r="AH144" i="8" s="1"/>
  <c r="AG78" i="8"/>
  <c r="AH78" i="8" s="1"/>
  <c r="AG79" i="8"/>
  <c r="AH79" i="8" s="1"/>
  <c r="AG88" i="8"/>
  <c r="AH88" i="8" s="1"/>
  <c r="AG32" i="8"/>
  <c r="AH32" i="8" s="1"/>
  <c r="AI138" i="8"/>
  <c r="AJ138" i="8" s="1"/>
  <c r="AI48" i="8"/>
  <c r="AJ48" i="8" s="1"/>
  <c r="AG142" i="8"/>
  <c r="AH142" i="8" s="1"/>
  <c r="AG20" i="8"/>
  <c r="AH20" i="8" s="1"/>
  <c r="AG24" i="8"/>
  <c r="AH24" i="8" s="1"/>
  <c r="AG37" i="8"/>
  <c r="AH37" i="8" s="1"/>
  <c r="AG54" i="8"/>
  <c r="AH54" i="8" s="1"/>
  <c r="AI72" i="8"/>
  <c r="AJ72" i="8" s="1"/>
  <c r="AI76" i="8"/>
  <c r="AJ76" i="8" s="1"/>
  <c r="AI80" i="8"/>
  <c r="AJ80" i="8" s="1"/>
  <c r="AI85" i="8"/>
  <c r="AJ85" i="8" s="1"/>
  <c r="AI89" i="8"/>
  <c r="AJ89" i="8" s="1"/>
  <c r="AI93" i="8"/>
  <c r="AJ93" i="8" s="1"/>
  <c r="AG151" i="8"/>
  <c r="AH151" i="8" s="1"/>
  <c r="AG147" i="8"/>
  <c r="AH147" i="8" s="1"/>
  <c r="I16" i="6"/>
  <c r="Q29" i="6"/>
  <c r="R68" i="6"/>
  <c r="AG70" i="8"/>
  <c r="AH70" i="8" s="1"/>
  <c r="AG105" i="8"/>
  <c r="AH105" i="8" s="1"/>
  <c r="AG101" i="8"/>
  <c r="AH101" i="8" s="1"/>
  <c r="AG97" i="8"/>
  <c r="AH97" i="8" s="1"/>
  <c r="AG118" i="8"/>
  <c r="AH118" i="8" s="1"/>
  <c r="AG114" i="8"/>
  <c r="AH114" i="8" s="1"/>
  <c r="AG110" i="8"/>
  <c r="AH110" i="8" s="1"/>
  <c r="AG131" i="8"/>
  <c r="AH131" i="8" s="1"/>
  <c r="AG123" i="8"/>
  <c r="AH123" i="8" s="1"/>
  <c r="AG143" i="8"/>
  <c r="AH143" i="8" s="1"/>
  <c r="AG152" i="8"/>
  <c r="AH152" i="8" s="1"/>
  <c r="AI108" i="8"/>
  <c r="AJ108" i="8" s="1"/>
  <c r="AG18" i="8"/>
  <c r="AH18" i="8" s="1"/>
  <c r="AG22" i="8"/>
  <c r="AH22" i="8" s="1"/>
  <c r="AG26" i="8"/>
  <c r="AH26" i="8" s="1"/>
  <c r="AG31" i="8"/>
  <c r="AH31" i="8" s="1"/>
  <c r="AI102" i="8"/>
  <c r="AJ102" i="8" s="1"/>
  <c r="AF68" i="8"/>
  <c r="AF81" i="8"/>
  <c r="AI90" i="8"/>
  <c r="AJ90" i="8" s="1"/>
  <c r="AD159" i="8"/>
  <c r="AI98" i="8"/>
  <c r="AJ98" i="8" s="1"/>
  <c r="AG50" i="8"/>
  <c r="AH50" i="8" s="1"/>
  <c r="AG67" i="8"/>
  <c r="AH67" i="8" s="1"/>
  <c r="T68" i="6"/>
  <c r="L94" i="6"/>
  <c r="C107" i="6"/>
  <c r="AI22" i="8"/>
  <c r="AJ22" i="8" s="1"/>
  <c r="AI31" i="8"/>
  <c r="AJ31" i="8" s="1"/>
  <c r="AI35" i="8"/>
  <c r="AJ35" i="8" s="1"/>
  <c r="AI39" i="8"/>
  <c r="AJ39" i="8" s="1"/>
  <c r="AI100" i="8"/>
  <c r="AJ100" i="8" s="1"/>
  <c r="AI117" i="8"/>
  <c r="AJ117" i="8" s="1"/>
  <c r="AI113" i="8"/>
  <c r="AJ113" i="8" s="1"/>
  <c r="AI126" i="8"/>
  <c r="AJ126" i="8" s="1"/>
  <c r="AI122" i="8"/>
  <c r="AJ122" i="8" s="1"/>
  <c r="AI132" i="8"/>
  <c r="AJ132" i="8" s="1"/>
  <c r="O231" i="6"/>
  <c r="AG44" i="8"/>
  <c r="AH44" i="8" s="1"/>
  <c r="AG39" i="8"/>
  <c r="AH39" i="8" s="1"/>
  <c r="AI67" i="8"/>
  <c r="AJ67" i="8" s="1"/>
  <c r="AI111" i="8"/>
  <c r="AJ111" i="8" s="1"/>
  <c r="AI106" i="8"/>
  <c r="AJ106" i="8" s="1"/>
  <c r="AG33" i="8"/>
  <c r="AH33" i="8" s="1"/>
  <c r="AI115" i="8"/>
  <c r="AJ115" i="8" s="1"/>
  <c r="AI20" i="8"/>
  <c r="AJ20" i="8" s="1"/>
  <c r="AE133" i="8"/>
  <c r="H42" i="6"/>
  <c r="I81" i="6"/>
  <c r="AI73" i="8"/>
  <c r="AJ73" i="8" s="1"/>
  <c r="Q68" i="6"/>
  <c r="I94" i="6"/>
  <c r="H107" i="6"/>
  <c r="AI156" i="8"/>
  <c r="AJ156" i="8" s="1"/>
  <c r="AI152" i="8"/>
  <c r="AJ152" i="8" s="1"/>
  <c r="AI148" i="8"/>
  <c r="AJ148" i="8" s="1"/>
  <c r="AD133" i="8"/>
  <c r="C29" i="6"/>
  <c r="M42" i="6"/>
  <c r="AI28" i="8"/>
  <c r="AJ28" i="8" s="1"/>
  <c r="AG47" i="8"/>
  <c r="AH47" i="8" s="1"/>
  <c r="AI77" i="8"/>
  <c r="AJ77" i="8" s="1"/>
  <c r="AI86" i="8"/>
  <c r="AJ86" i="8" s="1"/>
  <c r="AI103" i="8"/>
  <c r="AJ103" i="8" s="1"/>
  <c r="J16" i="6"/>
  <c r="R29" i="6"/>
  <c r="S68" i="6"/>
  <c r="K94" i="6"/>
  <c r="D107" i="6"/>
  <c r="P42" i="6"/>
  <c r="L55" i="6"/>
  <c r="P107" i="6"/>
  <c r="AI119" i="8"/>
  <c r="AJ119" i="8" s="1"/>
  <c r="AI46" i="8"/>
  <c r="AJ46" i="8" s="1"/>
  <c r="AI41" i="8"/>
  <c r="AJ41" i="8" s="1"/>
  <c r="AI50" i="8"/>
  <c r="AJ50" i="8" s="1"/>
  <c r="AI52" i="8"/>
  <c r="AJ52" i="8" s="1"/>
  <c r="L68" i="6"/>
  <c r="T81" i="6"/>
  <c r="N81" i="6"/>
  <c r="AI99" i="8"/>
  <c r="AJ99" i="8" s="1"/>
  <c r="AI69" i="8"/>
  <c r="AK69" i="8" s="1"/>
  <c r="AK70" i="8" s="1"/>
  <c r="AK71" i="8" s="1"/>
  <c r="AI145" i="8"/>
  <c r="AJ145" i="8" s="1"/>
  <c r="O232" i="6"/>
  <c r="AF94" i="8"/>
  <c r="AI82" i="8"/>
  <c r="AK82" i="8" s="1"/>
  <c r="AK83" i="8" s="1"/>
  <c r="K120" i="6"/>
  <c r="AD29" i="8"/>
  <c r="M81" i="6"/>
  <c r="AI63" i="8"/>
  <c r="AJ63" i="8" s="1"/>
  <c r="AI54" i="8"/>
  <c r="AJ54" i="8" s="1"/>
  <c r="S233" i="6"/>
  <c r="T29" i="6"/>
  <c r="T120" i="6"/>
  <c r="D68" i="6"/>
  <c r="AI124" i="8"/>
  <c r="AJ124" i="8" s="1"/>
  <c r="M55" i="6"/>
  <c r="S120" i="6"/>
  <c r="N55" i="6"/>
  <c r="C68" i="6"/>
  <c r="AI60" i="8"/>
  <c r="AJ60" i="8" s="1"/>
  <c r="AI128" i="8"/>
  <c r="AJ128" i="8" s="1"/>
  <c r="AI59" i="8"/>
  <c r="AJ59" i="8" s="1"/>
  <c r="T107" i="6"/>
  <c r="S107" i="6"/>
  <c r="T42" i="6"/>
  <c r="M68" i="6"/>
  <c r="W22" i="7"/>
  <c r="X22" i="7" s="1"/>
  <c r="Y61" i="7"/>
  <c r="Z61" i="7" s="1"/>
  <c r="Y121" i="7"/>
  <c r="AA121" i="7" s="1"/>
  <c r="AA122" i="7" s="1"/>
  <c r="Y152" i="7"/>
  <c r="Z152" i="7" s="1"/>
  <c r="W149" i="7"/>
  <c r="X149" i="7" s="1"/>
  <c r="W115" i="7"/>
  <c r="X115" i="7" s="1"/>
  <c r="Y157" i="7"/>
  <c r="Z157" i="7" s="1"/>
  <c r="Y117" i="7"/>
  <c r="Z117" i="7" s="1"/>
  <c r="W152" i="7"/>
  <c r="X152" i="7" s="1"/>
  <c r="Y35" i="7"/>
  <c r="Z35" i="7" s="1"/>
  <c r="Y25" i="7"/>
  <c r="Z25" i="7" s="1"/>
  <c r="Y36" i="7"/>
  <c r="Z36" i="7" s="1"/>
  <c r="Y53" i="7"/>
  <c r="Z53" i="7" s="1"/>
  <c r="W76" i="7"/>
  <c r="X76" i="7" s="1"/>
  <c r="W130" i="7"/>
  <c r="X130" i="7" s="1"/>
  <c r="W65" i="7"/>
  <c r="X65" i="7" s="1"/>
  <c r="W70" i="7"/>
  <c r="X70" i="7" s="1"/>
  <c r="Y41" i="7"/>
  <c r="Z41" i="7" s="1"/>
  <c r="W112" i="7"/>
  <c r="X112" i="7" s="1"/>
  <c r="Y52" i="7"/>
  <c r="Z52" i="7" s="1"/>
  <c r="W86" i="7"/>
  <c r="X86" i="7" s="1"/>
  <c r="W92" i="7"/>
  <c r="X92" i="7" s="1"/>
  <c r="W64" i="7"/>
  <c r="X64" i="7" s="1"/>
  <c r="Y100" i="7"/>
  <c r="Z100" i="7" s="1"/>
  <c r="W45" i="7"/>
  <c r="X45" i="7" s="1"/>
  <c r="W38" i="7"/>
  <c r="X38" i="7" s="1"/>
  <c r="W60" i="7"/>
  <c r="X60" i="7" s="1"/>
  <c r="Y82" i="7"/>
  <c r="AA82" i="7" s="1"/>
  <c r="Y88" i="7"/>
  <c r="Z88" i="7" s="1"/>
  <c r="Y137" i="7"/>
  <c r="Z137" i="7" s="1"/>
  <c r="Y21" i="7"/>
  <c r="Z21" i="7" s="1"/>
  <c r="Y27" i="7"/>
  <c r="Z27" i="7" s="1"/>
  <c r="Y43" i="7"/>
  <c r="AA43" i="7" s="1"/>
  <c r="W78" i="7"/>
  <c r="X78" i="7" s="1"/>
  <c r="W83" i="7"/>
  <c r="X83" i="7" s="1"/>
  <c r="W89" i="7"/>
  <c r="X89" i="7" s="1"/>
  <c r="Y103" i="7"/>
  <c r="Y97" i="7"/>
  <c r="Z97" i="7" s="1"/>
  <c r="W119" i="7"/>
  <c r="X119" i="7" s="1"/>
  <c r="W156" i="7"/>
  <c r="X156" i="7" s="1"/>
  <c r="W150" i="7"/>
  <c r="X150" i="7" s="1"/>
  <c r="W125" i="7"/>
  <c r="X125" i="7" s="1"/>
  <c r="W61" i="7"/>
  <c r="X61" i="7" s="1"/>
  <c r="R259" i="6"/>
  <c r="W151" i="7"/>
  <c r="X151" i="7" s="1"/>
  <c r="O16" i="6"/>
  <c r="G42" i="6"/>
  <c r="W28" i="7"/>
  <c r="X28" i="7" s="1"/>
  <c r="W33" i="7"/>
  <c r="X33" i="7" s="1"/>
  <c r="Y78" i="7"/>
  <c r="Z78" i="7" s="1"/>
  <c r="Y54" i="7"/>
  <c r="Z54" i="7" s="1"/>
  <c r="K81" i="6"/>
  <c r="S94" i="6"/>
  <c r="W21" i="7"/>
  <c r="X21" i="7" s="1"/>
  <c r="W97" i="7"/>
  <c r="X97" i="7" s="1"/>
  <c r="W103" i="7"/>
  <c r="X103" i="7" s="1"/>
  <c r="H16" i="6"/>
  <c r="P68" i="6"/>
  <c r="L81" i="6"/>
  <c r="H94" i="6"/>
  <c r="T94" i="6"/>
  <c r="I107" i="6"/>
  <c r="M120" i="6"/>
  <c r="R16" i="6"/>
  <c r="K107" i="6"/>
  <c r="N120" i="6"/>
  <c r="W102" i="7"/>
  <c r="X102" i="7" s="1"/>
  <c r="W40" i="7"/>
  <c r="X40" i="7" s="1"/>
  <c r="W23" i="7"/>
  <c r="X23" i="7" s="1"/>
  <c r="D42" i="6"/>
  <c r="O55" i="6"/>
  <c r="O120" i="6"/>
  <c r="W32" i="7"/>
  <c r="X32" i="7" s="1"/>
  <c r="Y45" i="7"/>
  <c r="Z45" i="7" s="1"/>
  <c r="W91" i="7"/>
  <c r="X91" i="7" s="1"/>
  <c r="Y95" i="7"/>
  <c r="AA95" i="7" s="1"/>
  <c r="W132" i="7"/>
  <c r="X132" i="7" s="1"/>
  <c r="T245" i="6"/>
  <c r="W96" i="7"/>
  <c r="X96" i="7" s="1"/>
  <c r="W20" i="7"/>
  <c r="X20" i="7" s="1"/>
  <c r="W26" i="7"/>
  <c r="X26" i="7" s="1"/>
  <c r="W37" i="7"/>
  <c r="X37" i="7" s="1"/>
  <c r="W48" i="7"/>
  <c r="X48" i="7" s="1"/>
  <c r="W54" i="7"/>
  <c r="X54" i="7" s="1"/>
  <c r="W59" i="7"/>
  <c r="X59" i="7" s="1"/>
  <c r="Y91" i="7"/>
  <c r="Z91" i="7" s="1"/>
  <c r="Y116" i="7"/>
  <c r="Z116" i="7" s="1"/>
  <c r="Y110" i="7"/>
  <c r="Z110" i="7" s="1"/>
  <c r="Y131" i="7"/>
  <c r="Z131" i="7" s="1"/>
  <c r="Y147" i="7"/>
  <c r="Z147" i="7" s="1"/>
  <c r="Y156" i="7"/>
  <c r="Z156" i="7" s="1"/>
  <c r="Y113" i="7"/>
  <c r="Z113" i="7" s="1"/>
  <c r="W111" i="7"/>
  <c r="X111" i="7" s="1"/>
  <c r="Y17" i="7"/>
  <c r="Z17" i="7" s="1"/>
  <c r="Y101" i="7"/>
  <c r="Z101" i="7" s="1"/>
  <c r="W126" i="7"/>
  <c r="X126" i="7" s="1"/>
  <c r="Y112" i="7"/>
  <c r="Z112" i="7" s="1"/>
  <c r="W128" i="7"/>
  <c r="X128" i="7" s="1"/>
  <c r="W122" i="7"/>
  <c r="X122" i="7" s="1"/>
  <c r="W143" i="7"/>
  <c r="X143" i="7" s="1"/>
  <c r="W137" i="7"/>
  <c r="X137" i="7" s="1"/>
  <c r="Y83" i="7"/>
  <c r="Z83" i="7" s="1"/>
  <c r="Y142" i="7"/>
  <c r="Z142" i="7" s="1"/>
  <c r="D94" i="6"/>
  <c r="W85" i="7"/>
  <c r="X85" i="7" s="1"/>
  <c r="Y72" i="7"/>
  <c r="Z72" i="7" s="1"/>
  <c r="W71" i="7"/>
  <c r="X71" i="7" s="1"/>
  <c r="S226" i="6"/>
  <c r="N230" i="6"/>
  <c r="S232" i="6"/>
  <c r="Q253" i="6"/>
  <c r="P249" i="6"/>
  <c r="R236" i="6"/>
  <c r="U237" i="9"/>
  <c r="AF245" i="8"/>
  <c r="F236" i="6"/>
  <c r="L236" i="6"/>
  <c r="AE236" i="8"/>
  <c r="H247" i="6"/>
  <c r="E258" i="6"/>
  <c r="S231" i="6"/>
  <c r="N245" i="6"/>
  <c r="V246" i="7"/>
  <c r="O261" i="6"/>
  <c r="P241" i="6"/>
  <c r="AF244" i="8"/>
  <c r="U232" i="9"/>
  <c r="E232" i="6"/>
  <c r="P247" i="6"/>
  <c r="R232" i="6"/>
  <c r="V248" i="9"/>
  <c r="V245" i="9"/>
  <c r="V232" i="9"/>
  <c r="R248" i="6"/>
  <c r="AA274" i="10"/>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Y89" i="10"/>
  <c r="Z89" i="10" s="1"/>
  <c r="Y87" i="10"/>
  <c r="Z87" i="10" s="1"/>
  <c r="Y135" i="10"/>
  <c r="AA135"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U108" i="9"/>
  <c r="AA57" i="9"/>
  <c r="Z57" i="9"/>
  <c r="Z83" i="9"/>
  <c r="AA83" i="9"/>
  <c r="AA84" i="9" s="1"/>
  <c r="AA85" i="9" s="1"/>
  <c r="AA86" i="9" s="1"/>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AJ134" i="8"/>
  <c r="AK134" i="8"/>
  <c r="AC134" i="7" a="1"/>
  <c r="AG45" i="8"/>
  <c r="AH45" i="8" s="1"/>
  <c r="AM134" i="8" a="1"/>
  <c r="AI142" i="8"/>
  <c r="AJ142" i="8" s="1"/>
  <c r="Y33" i="7"/>
  <c r="Z33" i="7" s="1"/>
  <c r="AI155" i="8"/>
  <c r="AJ155" i="8" s="1"/>
  <c r="U42" i="7"/>
  <c r="U133" i="7"/>
  <c r="V43" i="9"/>
  <c r="W101" i="10"/>
  <c r="X101" i="10" s="1"/>
  <c r="AG28" i="8"/>
  <c r="AH28" i="8" s="1"/>
  <c r="Y46" i="7"/>
  <c r="Z46" i="7" s="1"/>
  <c r="AI101" i="8"/>
  <c r="AJ101" i="8" s="1"/>
  <c r="V17" i="9"/>
  <c r="W37" i="10"/>
  <c r="X37" i="10" s="1"/>
  <c r="Y47" i="9"/>
  <c r="Z47" i="9" s="1"/>
  <c r="W127" i="7"/>
  <c r="X127" i="7"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121" i="7"/>
  <c r="C246" i="6"/>
  <c r="Z48" i="7"/>
  <c r="Z103" i="7"/>
  <c r="Z141" i="7"/>
  <c r="U263" i="8"/>
  <c r="V251" i="7"/>
  <c r="Y264" i="7" s="1"/>
  <c r="F242" i="6"/>
  <c r="E227" i="6"/>
  <c r="AJ95" i="8"/>
  <c r="AE227" i="8"/>
  <c r="AE231" i="8"/>
  <c r="AE232" i="8"/>
  <c r="L260" i="6"/>
  <c r="L231" i="6"/>
  <c r="AH108" i="8"/>
  <c r="AJ96" i="8"/>
  <c r="AJ121" i="8"/>
  <c r="AK96" i="8"/>
  <c r="N254" i="6"/>
  <c r="F232" i="6"/>
  <c r="V234" i="9"/>
  <c r="D259" i="6"/>
  <c r="P229" i="6"/>
  <c r="T146" i="6"/>
  <c r="U95" i="6"/>
  <c r="P133" i="6"/>
  <c r="H146" i="6"/>
  <c r="L146" i="6"/>
  <c r="D159" i="6"/>
  <c r="E233" i="6"/>
  <c r="K133" i="6"/>
  <c r="O133" i="6"/>
  <c r="O146" i="6"/>
  <c r="R159" i="6"/>
  <c r="F159" i="6"/>
  <c r="L159" i="6"/>
  <c r="V235" i="9"/>
  <c r="K146" i="6"/>
  <c r="AA149" i="9"/>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Z109" i="9"/>
  <c r="T133" i="6"/>
  <c r="H133" i="6"/>
  <c r="L133" i="6"/>
  <c r="P146" i="6"/>
  <c r="D133" i="6"/>
  <c r="N146" i="6"/>
  <c r="D146" i="6"/>
  <c r="V155" i="6"/>
  <c r="U112" i="6"/>
  <c r="U125" i="6"/>
  <c r="C133" i="6"/>
  <c r="U122" i="6"/>
  <c r="Q146" i="6"/>
  <c r="U149" i="6"/>
  <c r="M159" i="6"/>
  <c r="S159" i="6"/>
  <c r="G159" i="6"/>
  <c r="V143" i="6"/>
  <c r="V44" i="6"/>
  <c r="V100" i="6"/>
  <c r="U132" i="6"/>
  <c r="U127" i="6"/>
  <c r="Z18" i="9"/>
  <c r="AA18" i="9"/>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148" i="9"/>
  <c r="U22" i="6"/>
  <c r="C256" i="6"/>
  <c r="Z22" i="9"/>
  <c r="V9" i="6"/>
  <c r="V12" i="6"/>
  <c r="V15" i="6"/>
  <c r="U18" i="6"/>
  <c r="U21" i="6"/>
  <c r="U27" i="6"/>
  <c r="U30" i="6"/>
  <c r="U35" i="6"/>
  <c r="U36" i="6"/>
  <c r="V47" i="6"/>
  <c r="V50" i="6"/>
  <c r="V51" i="6"/>
  <c r="U56" i="6"/>
  <c r="U59" i="6"/>
  <c r="U62" i="6"/>
  <c r="U65" i="6"/>
  <c r="U71" i="6"/>
  <c r="U73" i="6"/>
  <c r="U74" i="6"/>
  <c r="U77" i="6"/>
  <c r="U78" i="6"/>
  <c r="U80" i="6"/>
  <c r="V103" i="6"/>
  <c r="V97" i="6"/>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AA135" i="9"/>
  <c r="X33" i="9"/>
  <c r="V8" i="6"/>
  <c r="V14" i="6"/>
  <c r="V54" i="6"/>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U11" i="6"/>
  <c r="U12" i="6"/>
  <c r="U14" i="6"/>
  <c r="U15" i="6"/>
  <c r="V23" i="6"/>
  <c r="V25" i="6"/>
  <c r="V26" i="6"/>
  <c r="V28" i="6"/>
  <c r="V32" i="6"/>
  <c r="V37" i="6"/>
  <c r="V41" i="6"/>
  <c r="U43" i="6"/>
  <c r="U45" i="6"/>
  <c r="U46" i="6"/>
  <c r="U54" i="6"/>
  <c r="V58" i="6"/>
  <c r="V61" i="6"/>
  <c r="V63" i="6"/>
  <c r="V66" i="6"/>
  <c r="V69" i="6"/>
  <c r="V72" i="6"/>
  <c r="V75" i="6"/>
  <c r="V76" i="6"/>
  <c r="V78" i="6"/>
  <c r="V79" i="6"/>
  <c r="U82" i="6"/>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AC252" i="10" a="1"/>
  <c r="U264" i="10"/>
  <c r="W277" i="10" s="1"/>
  <c r="X277" i="10" s="1"/>
  <c r="E252" i="6"/>
  <c r="J261" i="6"/>
  <c r="L261" i="6"/>
  <c r="AF259" i="8"/>
  <c r="AI272" i="8" s="1"/>
  <c r="AJ272" i="8" s="1"/>
  <c r="V228" i="9"/>
  <c r="Y241" i="9" s="1"/>
  <c r="Z241" i="9" s="1"/>
  <c r="Z57" i="10"/>
  <c r="P186"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C245" i="6"/>
  <c r="R208" i="6"/>
  <c r="F208" i="6"/>
  <c r="C232" i="6"/>
  <c r="C237" i="7"/>
  <c r="U226" i="10"/>
  <c r="G251" i="10"/>
  <c r="V245" i="10"/>
  <c r="Y258" i="10" s="1"/>
  <c r="Z258" i="10" s="1"/>
  <c r="V229" i="10"/>
  <c r="AE249" i="8"/>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Y248" i="7" l="1"/>
  <c r="Z248" i="7" s="1"/>
  <c r="Z70" i="10"/>
  <c r="Z18" i="10"/>
  <c r="AA124" i="10"/>
  <c r="AA125" i="10" s="1"/>
  <c r="AA126" i="10" s="1"/>
  <c r="AA127" i="10" s="1"/>
  <c r="AA128" i="10" s="1"/>
  <c r="AA129" i="10" s="1"/>
  <c r="AA130" i="10" s="1"/>
  <c r="AA131" i="10" s="1"/>
  <c r="AA132" i="10" s="1"/>
  <c r="AA133" i="10" s="1"/>
  <c r="AA58" i="10"/>
  <c r="AA59" i="10" s="1"/>
  <c r="AA60" i="10" s="1"/>
  <c r="AA61" i="10" s="1"/>
  <c r="AA62" i="10" s="1"/>
  <c r="AA63" i="10" s="1"/>
  <c r="AA64" i="10" s="1"/>
  <c r="AA65" i="10" s="1"/>
  <c r="AA66" i="10" s="1"/>
  <c r="AA67" i="10" s="1"/>
  <c r="AA68" i="10" s="1"/>
  <c r="AA109" i="10"/>
  <c r="AA110" i="10" s="1"/>
  <c r="AA111" i="10" s="1"/>
  <c r="AA112" i="10" s="1"/>
  <c r="AA113" i="10" s="1"/>
  <c r="AA114" i="10" s="1"/>
  <c r="AA115" i="10" s="1"/>
  <c r="AA116" i="10" s="1"/>
  <c r="AA117" i="10" s="1"/>
  <c r="AA118" i="10" s="1"/>
  <c r="AA119" i="10" s="1"/>
  <c r="AA120" i="10" s="1"/>
  <c r="AA45" i="10"/>
  <c r="AA46" i="10" s="1"/>
  <c r="AA47" i="10" s="1"/>
  <c r="AA48" i="10" s="1"/>
  <c r="AA49" i="10" s="1"/>
  <c r="AA50" i="10" s="1"/>
  <c r="AA51" i="10" s="1"/>
  <c r="AA52" i="10" s="1"/>
  <c r="AA53" i="10" s="1"/>
  <c r="AA54" i="10" s="1"/>
  <c r="AA55" i="10" s="1"/>
  <c r="AA84" i="10"/>
  <c r="AA85" i="10" s="1"/>
  <c r="AA86" i="10" s="1"/>
  <c r="AA87" i="10" s="1"/>
  <c r="AA88" i="10" s="1"/>
  <c r="AA89" i="10" s="1"/>
  <c r="AA90" i="10" s="1"/>
  <c r="AA91" i="10" s="1"/>
  <c r="AA92" i="10" s="1"/>
  <c r="AA93" i="10" s="1"/>
  <c r="AA94" i="10" s="1"/>
  <c r="AA32" i="10"/>
  <c r="AA33" i="10" s="1"/>
  <c r="AA34" i="10" s="1"/>
  <c r="AA35" i="10" s="1"/>
  <c r="AA36" i="10" s="1"/>
  <c r="AA37" i="10" s="1"/>
  <c r="AA38" i="10" s="1"/>
  <c r="AA39" i="10" s="1"/>
  <c r="AA40" i="10" s="1"/>
  <c r="AA41" i="10" s="1"/>
  <c r="AA42" i="10" s="1"/>
  <c r="AF136" i="10"/>
  <c r="AF137" i="10" s="1"/>
  <c r="AA136" i="10"/>
  <c r="AA137" i="10" s="1"/>
  <c r="AA138" i="10" s="1"/>
  <c r="AA139" i="10" s="1"/>
  <c r="AA140" i="10" s="1"/>
  <c r="AA141" i="10" s="1"/>
  <c r="AA142" i="10" s="1"/>
  <c r="AA143" i="10" s="1"/>
  <c r="AA144" i="10" s="1"/>
  <c r="AA145" i="10" s="1"/>
  <c r="AA146" i="10" s="1"/>
  <c r="AA71" i="9"/>
  <c r="AA31" i="9"/>
  <c r="AA32" i="9" s="1"/>
  <c r="AA33" i="9" s="1"/>
  <c r="AA19" i="9"/>
  <c r="AA20" i="9" s="1"/>
  <c r="AA21" i="9" s="1"/>
  <c r="AA22" i="9" s="1"/>
  <c r="AA58" i="9"/>
  <c r="AA59" i="9" s="1"/>
  <c r="AA60" i="9" s="1"/>
  <c r="AA61" i="9" s="1"/>
  <c r="AA111" i="9"/>
  <c r="Y250" i="9"/>
  <c r="Z250" i="9" s="1"/>
  <c r="AA87" i="9"/>
  <c r="AA88" i="9" s="1"/>
  <c r="AA89" i="9" s="1"/>
  <c r="AA90" i="9" s="1"/>
  <c r="AA91" i="9" s="1"/>
  <c r="AA92" i="9" s="1"/>
  <c r="AA93" i="9" s="1"/>
  <c r="AA94" i="9" s="1"/>
  <c r="Z70" i="9"/>
  <c r="Z96" i="9"/>
  <c r="AA112" i="9"/>
  <c r="AA113" i="9" s="1"/>
  <c r="AA114" i="9" s="1"/>
  <c r="AA115" i="9" s="1"/>
  <c r="AA116" i="9" s="1"/>
  <c r="AA117" i="9" s="1"/>
  <c r="AA118" i="9" s="1"/>
  <c r="AA119" i="9" s="1"/>
  <c r="AA120" i="9" s="1"/>
  <c r="Y160" i="9"/>
  <c r="Z160" i="9" s="1"/>
  <c r="Y95" i="9"/>
  <c r="Z95" i="9" s="1"/>
  <c r="Z44" i="9"/>
  <c r="AA122" i="9"/>
  <c r="AA123" i="9" s="1"/>
  <c r="AA124" i="9" s="1"/>
  <c r="AA125" i="9" s="1"/>
  <c r="AA126" i="9" s="1"/>
  <c r="AA127" i="9" s="1"/>
  <c r="AA128" i="9" s="1"/>
  <c r="AA129" i="9" s="1"/>
  <c r="AA130" i="9" s="1"/>
  <c r="AA131" i="9" s="1"/>
  <c r="AA132" i="9" s="1"/>
  <c r="AA133" i="9" s="1"/>
  <c r="AA97" i="9"/>
  <c r="AA98" i="9" s="1"/>
  <c r="AA99" i="9" s="1"/>
  <c r="AA100" i="9" s="1"/>
  <c r="AA101" i="9" s="1"/>
  <c r="AA102" i="9" s="1"/>
  <c r="AA103" i="9" s="1"/>
  <c r="AA104" i="9" s="1"/>
  <c r="AA105" i="9" s="1"/>
  <c r="AA106" i="9" s="1"/>
  <c r="AA107" i="9" s="1"/>
  <c r="W232" i="9"/>
  <c r="X232" i="9" s="1"/>
  <c r="AA136" i="9"/>
  <c r="AA137" i="9" s="1"/>
  <c r="AA138" i="9" s="1"/>
  <c r="AA139" i="9" s="1"/>
  <c r="AA140" i="9" s="1"/>
  <c r="AA141" i="9" s="1"/>
  <c r="AA142" i="9" s="1"/>
  <c r="AA143" i="9" s="1"/>
  <c r="AA144" i="9" s="1"/>
  <c r="AA145" i="9" s="1"/>
  <c r="AA146" i="9" s="1"/>
  <c r="W56" i="9"/>
  <c r="X56" i="9" s="1"/>
  <c r="AA150" i="9"/>
  <c r="AA151" i="9" s="1"/>
  <c r="AA152" i="9" s="1"/>
  <c r="AA153" i="9" s="1"/>
  <c r="AA154" i="9" s="1"/>
  <c r="AA155" i="9" s="1"/>
  <c r="AA156" i="9" s="1"/>
  <c r="AA157" i="9" s="1"/>
  <c r="AA158" i="9" s="1"/>
  <c r="AA159" i="9" s="1"/>
  <c r="Y147" i="9"/>
  <c r="AA147" i="9" s="1"/>
  <c r="AM148" i="9"/>
  <c r="Y239" i="9"/>
  <c r="AA239" i="9" s="1"/>
  <c r="AA240" i="9" s="1"/>
  <c r="AA241" i="9" s="1"/>
  <c r="AK122" i="8"/>
  <c r="AK147" i="8"/>
  <c r="AJ69" i="8"/>
  <c r="AK108" i="8"/>
  <c r="AK109" i="8" s="1"/>
  <c r="AK148" i="8"/>
  <c r="AK149" i="8" s="1"/>
  <c r="AK150" i="8" s="1"/>
  <c r="AK151" i="8" s="1"/>
  <c r="AK152" i="8" s="1"/>
  <c r="AK153" i="8" s="1"/>
  <c r="AK154" i="8" s="1"/>
  <c r="AK155" i="8" s="1"/>
  <c r="AK156" i="8" s="1"/>
  <c r="AK157" i="8" s="1"/>
  <c r="AK158" i="8" s="1"/>
  <c r="AK72" i="8"/>
  <c r="AK73" i="8" s="1"/>
  <c r="AK74" i="8" s="1"/>
  <c r="AK75" i="8" s="1"/>
  <c r="AK76" i="8" s="1"/>
  <c r="AK77" i="8" s="1"/>
  <c r="AK78" i="8" s="1"/>
  <c r="AK79" i="8" s="1"/>
  <c r="AK80" i="8" s="1"/>
  <c r="AI68" i="8"/>
  <c r="AK68" i="8" s="1"/>
  <c r="AK123" i="8"/>
  <c r="AK124" i="8" s="1"/>
  <c r="AK125" i="8" s="1"/>
  <c r="AK126" i="8" s="1"/>
  <c r="AK127" i="8" s="1"/>
  <c r="AK128" i="8" s="1"/>
  <c r="AK129" i="8" s="1"/>
  <c r="AK130" i="8" s="1"/>
  <c r="AK131" i="8" s="1"/>
  <c r="AK132" i="8" s="1"/>
  <c r="AK17" i="8"/>
  <c r="AK18" i="8" s="1"/>
  <c r="AK19" i="8" s="1"/>
  <c r="AK20" i="8" s="1"/>
  <c r="AK21" i="8" s="1"/>
  <c r="AK22" i="8" s="1"/>
  <c r="AK23" i="8" s="1"/>
  <c r="AK24" i="8" s="1"/>
  <c r="AK25" i="8" s="1"/>
  <c r="AK26" i="8" s="1"/>
  <c r="AK27" i="8" s="1"/>
  <c r="AK28" i="8" s="1"/>
  <c r="AG68" i="8"/>
  <c r="AH68" i="8" s="1"/>
  <c r="AI133" i="8"/>
  <c r="AJ133" i="8" s="1"/>
  <c r="AI29" i="8"/>
  <c r="AK29" i="8" s="1"/>
  <c r="AI245" i="8"/>
  <c r="AJ245" i="8" s="1"/>
  <c r="AK97" i="8"/>
  <c r="AK98" i="8" s="1"/>
  <c r="AK99" i="8" s="1"/>
  <c r="AK100" i="8" s="1"/>
  <c r="AK101" i="8" s="1"/>
  <c r="AK102" i="8" s="1"/>
  <c r="AK103" i="8" s="1"/>
  <c r="AK104" i="8" s="1"/>
  <c r="AK105" i="8" s="1"/>
  <c r="AK106" i="8" s="1"/>
  <c r="AJ82" i="8"/>
  <c r="AJ56" i="8"/>
  <c r="AJ43" i="8"/>
  <c r="AI55" i="8"/>
  <c r="AK55" i="8" s="1"/>
  <c r="Z43" i="7"/>
  <c r="AA109" i="7"/>
  <c r="AA110" i="7" s="1"/>
  <c r="AA111" i="7" s="1"/>
  <c r="Z95" i="7"/>
  <c r="Z82" i="7"/>
  <c r="U16" i="6"/>
  <c r="U120" i="6"/>
  <c r="AA147" i="7"/>
  <c r="AA148" i="7" s="1"/>
  <c r="AA149" i="7" s="1"/>
  <c r="AA150" i="7" s="1"/>
  <c r="AA151" i="7" s="1"/>
  <c r="AA152" i="7" s="1"/>
  <c r="AA153" i="7" s="1"/>
  <c r="AA154" i="7" s="1"/>
  <c r="AA155" i="7" s="1"/>
  <c r="AA156" i="7" s="1"/>
  <c r="AA157" i="7" s="1"/>
  <c r="AA158" i="7" s="1"/>
  <c r="Z69" i="7"/>
  <c r="AA17" i="7"/>
  <c r="AA83" i="7"/>
  <c r="AA84" i="7" s="1"/>
  <c r="AA85" i="7" s="1"/>
  <c r="AA86" i="7" s="1"/>
  <c r="AA87" i="7" s="1"/>
  <c r="AA88" i="7" s="1"/>
  <c r="AA89" i="7" s="1"/>
  <c r="AA90" i="7" s="1"/>
  <c r="AA91" i="7" s="1"/>
  <c r="AA92" i="7" s="1"/>
  <c r="AA93" i="7" s="1"/>
  <c r="W66" i="6"/>
  <c r="X66" i="6" s="1"/>
  <c r="AA112" i="7"/>
  <c r="AA113" i="7" s="1"/>
  <c r="AA114" i="7" s="1"/>
  <c r="AA115" i="7" s="1"/>
  <c r="AA116" i="7" s="1"/>
  <c r="AA117" i="7" s="1"/>
  <c r="AA118" i="7" s="1"/>
  <c r="AA119" i="7" s="1"/>
  <c r="AA96" i="7"/>
  <c r="AA97" i="7" s="1"/>
  <c r="AA98" i="7" s="1"/>
  <c r="AA99" i="7" s="1"/>
  <c r="AA100" i="7" s="1"/>
  <c r="AA101" i="7" s="1"/>
  <c r="AA102" i="7" s="1"/>
  <c r="AA103" i="7" s="1"/>
  <c r="AA104" i="7" s="1"/>
  <c r="AA105" i="7" s="1"/>
  <c r="AA106" i="7" s="1"/>
  <c r="AG249" i="8"/>
  <c r="AH249" i="8" s="1"/>
  <c r="W244" i="9"/>
  <c r="X244" i="9" s="1"/>
  <c r="W245" i="9"/>
  <c r="X245" i="9" s="1"/>
  <c r="W231" i="9"/>
  <c r="X231" i="9" s="1"/>
  <c r="W250" i="9"/>
  <c r="X250" i="9" s="1"/>
  <c r="Y245" i="9"/>
  <c r="Z245" i="9" s="1"/>
  <c r="AI244" i="8"/>
  <c r="AJ244" i="8" s="1"/>
  <c r="AG245" i="8"/>
  <c r="AH245" i="8" s="1"/>
  <c r="Y246" i="7"/>
  <c r="Z246" i="7" s="1"/>
  <c r="Y248" i="9"/>
  <c r="Z248" i="9" s="1"/>
  <c r="Y232" i="9"/>
  <c r="Z232" i="9" s="1"/>
  <c r="AI225" i="8"/>
  <c r="AK225" i="8" s="1"/>
  <c r="AG239" i="8"/>
  <c r="AH239" i="8" s="1"/>
  <c r="Y226" i="9"/>
  <c r="Z226" i="9" s="1"/>
  <c r="AK265" i="8"/>
  <c r="U29" i="6"/>
  <c r="Z135" i="10"/>
  <c r="Y43" i="10"/>
  <c r="Z43" i="10" s="1"/>
  <c r="Z31" i="10"/>
  <c r="AA71" i="10"/>
  <c r="AA72" i="10" s="1"/>
  <c r="AA73" i="10" s="1"/>
  <c r="AA74" i="10" s="1"/>
  <c r="AA75" i="10" s="1"/>
  <c r="AA76" i="10" s="1"/>
  <c r="AA77" i="10" s="1"/>
  <c r="AA78" i="10" s="1"/>
  <c r="AA79" i="10" s="1"/>
  <c r="AA80" i="10" s="1"/>
  <c r="AA81" i="10" s="1"/>
  <c r="Z83" i="10"/>
  <c r="W56" i="10"/>
  <c r="X56" i="10" s="1"/>
  <c r="W69" i="10"/>
  <c r="X69" i="10" s="1"/>
  <c r="W108" i="10"/>
  <c r="X108" i="10" s="1"/>
  <c r="AA19" i="10"/>
  <c r="AA20" i="10" s="1"/>
  <c r="AA21" i="10" s="1"/>
  <c r="AA22" i="10" s="1"/>
  <c r="AA23" i="10" s="1"/>
  <c r="AA24" i="10" s="1"/>
  <c r="AA25" i="10" s="1"/>
  <c r="AA26" i="10" s="1"/>
  <c r="AA27" i="10" s="1"/>
  <c r="AA28" i="10" s="1"/>
  <c r="AA29" i="10" s="1"/>
  <c r="Z44" i="10"/>
  <c r="W134" i="10"/>
  <c r="X134" i="10" s="1"/>
  <c r="Z122" i="10"/>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W108" i="9"/>
  <c r="X108" i="9" s="1"/>
  <c r="W147" i="9"/>
  <c r="X147" i="9" s="1"/>
  <c r="AA34" i="9"/>
  <c r="AA35" i="9" s="1"/>
  <c r="AA36" i="9" s="1"/>
  <c r="AA37" i="9" s="1"/>
  <c r="AA38" i="9" s="1"/>
  <c r="AA39" i="9" s="1"/>
  <c r="AA40" i="9" s="1"/>
  <c r="AA41" i="9" s="1"/>
  <c r="AA42" i="9" s="1"/>
  <c r="Y43" i="9"/>
  <c r="AA43" i="9" s="1"/>
  <c r="Y56" i="9"/>
  <c r="Z56" i="9" s="1"/>
  <c r="Y134" i="9"/>
  <c r="AA134"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G42" i="8"/>
  <c r="AH42" i="8" s="1"/>
  <c r="AI216" i="8"/>
  <c r="AJ216" i="8" s="1"/>
  <c r="AK30" i="8"/>
  <c r="AK31" i="8" s="1"/>
  <c r="AK32" i="8" s="1"/>
  <c r="AK33" i="8" s="1"/>
  <c r="AK34" i="8" s="1"/>
  <c r="AK35" i="8" s="1"/>
  <c r="AK36" i="8" s="1"/>
  <c r="AK37" i="8" s="1"/>
  <c r="AK38" i="8" s="1"/>
  <c r="AK39" i="8" s="1"/>
  <c r="AK40" i="8" s="1"/>
  <c r="AK41" i="8" s="1"/>
  <c r="AJ30" i="8"/>
  <c r="U81" i="6"/>
  <c r="AI94" i="8"/>
  <c r="AK94"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J42" i="8" s="1"/>
  <c r="AK84" i="8"/>
  <c r="AK85" i="8" s="1"/>
  <c r="AK86" i="8" s="1"/>
  <c r="AK87" i="8" s="1"/>
  <c r="AK88" i="8" s="1"/>
  <c r="AK89" i="8" s="1"/>
  <c r="AK90" i="8" s="1"/>
  <c r="AK91" i="8" s="1"/>
  <c r="AK92" i="8" s="1"/>
  <c r="AK93" i="8" s="1"/>
  <c r="AG94" i="8"/>
  <c r="AH94" i="8" s="1"/>
  <c r="AI81" i="8"/>
  <c r="AK81" i="8" s="1"/>
  <c r="AG55" i="8"/>
  <c r="AH55" i="8" s="1"/>
  <c r="AG107" i="8"/>
  <c r="AH107" i="8" s="1"/>
  <c r="AI159" i="8"/>
  <c r="AK159" i="8" s="1"/>
  <c r="AG146" i="8"/>
  <c r="AH146" i="8" s="1"/>
  <c r="AI107" i="8"/>
  <c r="AK107" i="8" s="1"/>
  <c r="AG133" i="8"/>
  <c r="AH133" i="8" s="1"/>
  <c r="V81" i="6"/>
  <c r="U42" i="6"/>
  <c r="V68" i="6"/>
  <c r="AA70" i="7"/>
  <c r="AA71" i="7" s="1"/>
  <c r="AA72" i="7" s="1"/>
  <c r="AA73" i="7" s="1"/>
  <c r="AA74" i="7" s="1"/>
  <c r="AA75" i="7" s="1"/>
  <c r="AA76" i="7" s="1"/>
  <c r="AA77" i="7" s="1"/>
  <c r="AA78" i="7" s="1"/>
  <c r="AA79" i="7" s="1"/>
  <c r="AA80" i="7" s="1"/>
  <c r="W68" i="7"/>
  <c r="X68" i="7" s="1"/>
  <c r="W55" i="7"/>
  <c r="X55" i="7" s="1"/>
  <c r="AA44" i="7"/>
  <c r="AA45" i="7" s="1"/>
  <c r="AA46" i="7" s="1"/>
  <c r="AA47" i="7" s="1"/>
  <c r="AA48" i="7" s="1"/>
  <c r="AA49" i="7" s="1"/>
  <c r="AA50" i="7" s="1"/>
  <c r="AA51" i="7" s="1"/>
  <c r="AA52" i="7" s="1"/>
  <c r="AA53" i="7" s="1"/>
  <c r="AA54"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W107" i="7"/>
  <c r="X107" i="7" s="1"/>
  <c r="V120" i="6"/>
  <c r="V94" i="6"/>
  <c r="AJ148" i="7"/>
  <c r="AJ149" i="7" s="1"/>
  <c r="Y81" i="7"/>
  <c r="AA81" i="7" s="1"/>
  <c r="AF148" i="7"/>
  <c r="AF149" i="7" s="1"/>
  <c r="V55" i="6"/>
  <c r="Y26" i="6"/>
  <c r="Z26" i="6" s="1"/>
  <c r="Y59" i="6"/>
  <c r="Z59" i="6" s="1"/>
  <c r="AK148" i="7"/>
  <c r="AK149" i="7" s="1"/>
  <c r="AM147" i="7"/>
  <c r="AH147" i="7"/>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57" i="7"/>
  <c r="AA58" i="7" s="1"/>
  <c r="AA59" i="7" s="1"/>
  <c r="AA60" i="7" s="1"/>
  <c r="AA61" i="7" s="1"/>
  <c r="AA62" i="7" s="1"/>
  <c r="AA63" i="7" s="1"/>
  <c r="AA64" i="7" s="1"/>
  <c r="AA65" i="7" s="1"/>
  <c r="AA66" i="7" s="1"/>
  <c r="AA67" i="7" s="1"/>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W45" i="6"/>
  <c r="X45" i="6" s="1"/>
  <c r="AI262" i="8"/>
  <c r="AJ262" i="8" s="1"/>
  <c r="W108" i="6"/>
  <c r="X108" i="6" s="1"/>
  <c r="W101" i="6"/>
  <c r="X101" i="6" s="1"/>
  <c r="AK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W114" i="6"/>
  <c r="X114" i="6" s="1"/>
  <c r="Y143" i="6"/>
  <c r="Z143" i="6" s="1"/>
  <c r="W30" i="6"/>
  <c r="Y39" i="6"/>
  <c r="Z39" i="6" s="1"/>
  <c r="Y60" i="6"/>
  <c r="Z60" i="6" s="1"/>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Z121" i="10" l="1"/>
  <c r="Z69" i="10"/>
  <c r="AA43" i="10"/>
  <c r="AA160" i="9"/>
  <c r="AA56" i="9"/>
  <c r="Z147" i="9"/>
  <c r="Z134" i="9"/>
  <c r="Z30" i="9"/>
  <c r="Z69" i="9"/>
  <c r="Z239" i="9"/>
  <c r="AJ55" i="8"/>
  <c r="AK133" i="8"/>
  <c r="AJ29" i="8"/>
  <c r="AJ81" i="8"/>
  <c r="AJ159" i="8"/>
  <c r="AK146" i="8"/>
  <c r="Z159" i="7"/>
  <c r="AA226" i="9"/>
  <c r="AA227" i="9" s="1"/>
  <c r="AA228" i="9" s="1"/>
  <c r="AA229" i="9" s="1"/>
  <c r="AA230" i="9" s="1"/>
  <c r="AA231" i="9" s="1"/>
  <c r="AA232" i="9" s="1"/>
  <c r="AA233" i="9" s="1"/>
  <c r="AA234" i="9" s="1"/>
  <c r="AA235" i="9" s="1"/>
  <c r="AA236" i="9" s="1"/>
  <c r="AA237" i="9" s="1"/>
  <c r="AK266" i="8"/>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Z263" i="6" s="1"/>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l="1"/>
  <c r="AA263" i="6"/>
  <c r="AJ276" i="8"/>
  <c r="AK276" i="8"/>
  <c r="Z276" i="6"/>
  <c r="AA276" i="6"/>
  <c r="Z263" i="7"/>
  <c r="Z264" i="9"/>
  <c r="Z251" i="10"/>
  <c r="AA276" i="7"/>
  <c r="Z276" i="7"/>
  <c r="AA277" i="9"/>
  <c r="Z277" i="9"/>
  <c r="AA264" i="10"/>
  <c r="Z264" i="10"/>
  <c r="P277" i="10" l="1"/>
  <c r="V275" i="10"/>
  <c r="Y288" i="10" s="1"/>
  <c r="W289" i="8"/>
  <c r="P289" i="6" s="1"/>
  <c r="V289" i="6" s="1"/>
  <c r="AF287" i="8"/>
  <c r="AI300" i="8" s="1"/>
  <c r="P287" i="6"/>
  <c r="V287" i="6" s="1"/>
  <c r="Y300" i="6" s="1"/>
  <c r="Y289" i="6" l="1"/>
  <c r="Z289" i="6" s="1"/>
  <c r="Y302" i="6"/>
  <c r="Z300" i="6"/>
  <c r="AA300" i="6"/>
  <c r="AA301" i="6" s="1"/>
  <c r="Z288" i="10"/>
  <c r="AA288" i="10"/>
  <c r="AA289" i="10" s="1"/>
  <c r="AJ300" i="8"/>
  <c r="AK300" i="8"/>
  <c r="AK301" i="8" s="1"/>
  <c r="AM277" i="8" a="1"/>
  <c r="AF289" i="8"/>
  <c r="AI287" i="8"/>
  <c r="AA289" i="6"/>
  <c r="AC265" i="10" a="1"/>
  <c r="V277" i="10"/>
  <c r="Y275" i="10"/>
  <c r="AC277" i="6" a="1"/>
  <c r="Y287" i="6"/>
  <c r="AA302" i="6" l="1"/>
  <c r="Z302" i="6"/>
  <c r="Y277" i="10"/>
  <c r="Y290" i="10"/>
  <c r="AI289" i="8"/>
  <c r="AK289" i="8" s="1"/>
  <c r="AI302" i="8"/>
  <c r="AK278" i="6"/>
  <c r="AK279" i="6" s="1"/>
  <c r="AN277" i="6"/>
  <c r="AE277" i="6"/>
  <c r="AL278" i="6"/>
  <c r="AL279" i="6" s="1"/>
  <c r="AI278" i="6"/>
  <c r="AI279" i="6" s="1"/>
  <c r="AG278" i="6"/>
  <c r="AG279" i="6" s="1"/>
  <c r="AK277" i="6"/>
  <c r="AH277" i="6"/>
  <c r="AJ277" i="6"/>
  <c r="AD277" i="6"/>
  <c r="AG277" i="6"/>
  <c r="AN278" i="6"/>
  <c r="AN279" i="6" s="1"/>
  <c r="AL277" i="6"/>
  <c r="AF277" i="6"/>
  <c r="AD278" i="6"/>
  <c r="AD279" i="6" s="1"/>
  <c r="AM277" i="6"/>
  <c r="AC278" i="6"/>
  <c r="AC279" i="6" s="1"/>
  <c r="AJ278" i="6"/>
  <c r="AJ279" i="6" s="1"/>
  <c r="AC277" i="6"/>
  <c r="AE278" i="6"/>
  <c r="AE279" i="6" s="1"/>
  <c r="AF278" i="6"/>
  <c r="AF279" i="6" s="1"/>
  <c r="AH278" i="6"/>
  <c r="AH279" i="6" s="1"/>
  <c r="AM278" i="6"/>
  <c r="AM279" i="6" s="1"/>
  <c r="AI277" i="6"/>
  <c r="Z275" i="10"/>
  <c r="AA275" i="10"/>
  <c r="AA276" i="10" s="1"/>
  <c r="Z287" i="6"/>
  <c r="AA287" i="6"/>
  <c r="AA288" i="6" s="1"/>
  <c r="AN266" i="10"/>
  <c r="AN267" i="10" s="1"/>
  <c r="AD265" i="10"/>
  <c r="AH265" i="10"/>
  <c r="AD266" i="10"/>
  <c r="AD267" i="10" s="1"/>
  <c r="AJ266" i="10"/>
  <c r="AJ267" i="10" s="1"/>
  <c r="AK265" i="10"/>
  <c r="AL265" i="10"/>
  <c r="AF266" i="10"/>
  <c r="AF267" i="10" s="1"/>
  <c r="AE266" i="10"/>
  <c r="AE267" i="10" s="1"/>
  <c r="AI266" i="10"/>
  <c r="AI267" i="10" s="1"/>
  <c r="AK266" i="10"/>
  <c r="AK267" i="10" s="1"/>
  <c r="AE265" i="10"/>
  <c r="AN265" i="10"/>
  <c r="AJ265" i="10"/>
  <c r="AC265" i="10"/>
  <c r="AM266" i="10"/>
  <c r="AM267" i="10" s="1"/>
  <c r="AF265" i="10"/>
  <c r="AI265" i="10"/>
  <c r="AG266" i="10"/>
  <c r="AG267" i="10" s="1"/>
  <c r="AL266" i="10"/>
  <c r="AL267" i="10" s="1"/>
  <c r="AC266" i="10"/>
  <c r="AC267" i="10" s="1"/>
  <c r="AG265" i="10"/>
  <c r="AM265" i="10"/>
  <c r="AH266" i="10"/>
  <c r="AH267" i="10" s="1"/>
  <c r="AJ287" i="8"/>
  <c r="AK287" i="8"/>
  <c r="AK288" i="8" s="1"/>
  <c r="AX278" i="8"/>
  <c r="AX279" i="8" s="1"/>
  <c r="AT277" i="8"/>
  <c r="AW277" i="8"/>
  <c r="AO277" i="8"/>
  <c r="AV278" i="8"/>
  <c r="AV279" i="8" s="1"/>
  <c r="AR278" i="8"/>
  <c r="AR279" i="8" s="1"/>
  <c r="AN277" i="8"/>
  <c r="AT278" i="8"/>
  <c r="AT279" i="8" s="1"/>
  <c r="AM278" i="8"/>
  <c r="AM279" i="8" s="1"/>
  <c r="AS277" i="8"/>
  <c r="AP278" i="8"/>
  <c r="AP279" i="8" s="1"/>
  <c r="AU278" i="8"/>
  <c r="AU279" i="8" s="1"/>
  <c r="AX277" i="8"/>
  <c r="AM277" i="8"/>
  <c r="AV277" i="8"/>
  <c r="AQ277" i="8"/>
  <c r="AU277" i="8"/>
  <c r="AO278" i="8"/>
  <c r="AO279" i="8" s="1"/>
  <c r="AQ278" i="8"/>
  <c r="AQ279" i="8" s="1"/>
  <c r="AN278" i="8"/>
  <c r="AN279" i="8" s="1"/>
  <c r="AW278" i="8"/>
  <c r="AW279" i="8" s="1"/>
  <c r="AP277" i="8"/>
  <c r="AS278" i="8"/>
  <c r="AS279" i="8" s="1"/>
  <c r="AR277" i="8"/>
  <c r="AA277" i="10" l="1"/>
  <c r="Z277" i="10"/>
  <c r="AJ289" i="8"/>
  <c r="AA290" i="10"/>
  <c r="Z290" i="10"/>
  <c r="AJ302" i="8"/>
  <c r="AK30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tc={628675FE-A22E-4A4F-A82A-55587DBE8B76}</author>
    <author>tc={9BD3EEDA-D1FD-4F87-B839-A24ADE191EB0}</author>
    <author>tc={81227031-A67A-4CF3-8054-81F70A17F6AF}</author>
    <author>tc={D37C3BE9-41CD-4ACB-8C2B-3452C7A02F3B}</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 ref="M287" authorId="14" shapeId="0" xr:uid="{628675FE-A22E-4A4F-A82A-55587DBE8B76}">
      <text>
        <t>[Threaded comment]
Your version of Excel allows you to read this threaded comment; however, any edits to it will get removed if the file is opened in a newer version of Excel. Learn more: https://go.microsoft.com/fwlink/?linkid=870924
Comment:
    01.22.2026 - No permit data from Blair.
02.16.2026 - Updated Blair.</t>
      </text>
    </comment>
    <comment ref="E288" authorId="15" shapeId="0" xr:uid="{9BD3EEDA-D1FD-4F87-B839-A24ADE191EB0}">
      <text>
        <t>[Threaded comment]
Your version of Excel allows you to read this threaded comment; however, any edits to it will get removed if the file is opened in a newer version of Excel. Learn more: https://go.microsoft.com/fwlink/?linkid=870924
Comment:
    02.16.2026 - No permit data from Fremont.
03.16.2026 - Updated Fremont.</t>
      </text>
    </comment>
    <comment ref="K292" authorId="16" shapeId="0" xr:uid="{81227031-A67A-4CF3-8054-81F70A17F6AF}">
      <text>
        <t>[Threaded comment]
Your version of Excel allows you to read this threaded comment; however, any edits to it will get removed if the file is opened in a newer version of Excel. Learn more: https://go.microsoft.com/fwlink/?linkid=870924
Comment:
    05.26.26 - No permit data from Wahoo.</t>
      </text>
    </comment>
    <comment ref="M292" authorId="17" shapeId="0" xr:uid="{D37C3BE9-41CD-4ACB-8C2B-3452C7A02F3B}">
      <text>
        <t>[Threaded comment]
Your version of Excel allows you to read this threaded comment; however, any edits to it will get removed if the file is opened in a newer version of Excel. Learn more: https://go.microsoft.com/fwlink/?linkid=870924
Comment:
    05.26.2026 - No permit data from Washington County.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<sst xmlns="http://schemas.openxmlformats.org/spreadsheetml/2006/main" count="1772" uniqueCount="59">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</sst>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5"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 ref="M287" dT="2026-01-22T17:32:20.94" personId="{A3FDADBD-FC92-4602-B834-4BCE442477EA}" id="{628675FE-A22E-4A4F-A82A-55587DBE8B76}">
    <text>01.22.2026 - No permit data from Blair.
02.16.2026 - Updated Blair.</text>
  </threadedComment>
  <threadedComment ref="E288" dT="2026-02-16T21:49:24.23" personId="{A3FDADBD-FC92-4602-B834-4BCE442477EA}" id="{9BD3EEDA-D1FD-4F87-B839-A24ADE191EB0}">
    <text>02.16.2026 - No permit data from Fremont.
03.16.2026 - Updated Fremont.</text>
  </threadedComment>
  <threadedComment ref="K292" dT="2026-05-26T17:25:56.56" personId="{A3FDADBD-FC92-4602-B834-4BCE442477EA}" id="{81227031-A67A-4CF3-8054-81F70A17F6AF}">
    <text>05.26.26 - No permit data from Wahoo.</text>
  </threadedComment>
  <threadedComment ref="M292" dT="2026-05-26T17:25:37.16" personId="{A3FDADBD-FC92-4602-B834-4BCE442477EA}" id="{D37C3BE9-41CD-4ACB-8C2B-3452C7A02F3B}">
    <text>05.26.2026 - No permit data from Washington County.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16"/>
  <sheetViews>
    <sheetView tabSelected="1" zoomScaleNormal="100" workbookViewId="0">
      <pane xSplit="2" ySplit="3" topLeftCell="C270" activePane="bottomRight" state="frozen"/>
      <selection pane="topRight" activeCell="C1" sqref="C1"/>
      <selection pane="bottomLeft" activeCell="A5" sqref="A5"/>
      <selection pane="bottomRight" activeCell="J294" sqref="J294"/>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6" customFormat="1" x14ac:dyDescent="0.2">
      <c r="A2" s="127"/>
      <c r="B2" s="128"/>
      <c r="C2" s="169" t="s">
        <v>1</v>
      </c>
      <c r="D2" s="169"/>
      <c r="E2" s="169" t="s">
        <v>9</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333</v>
      </c>
      <c r="AF225" s="26">
        <v>436</v>
      </c>
      <c r="AG225" s="26">
        <v>370</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199187744.59999999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1</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333</v>
      </c>
      <c r="V227" s="22">
        <f t="shared" si="90"/>
        <v>208144421.34</v>
      </c>
      <c r="W227" s="19">
        <f>U227-Total!U214</f>
        <v>9</v>
      </c>
      <c r="X227" s="13">
        <f>W227/Total!U214</f>
        <v>2.7777777777777776E-2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199.1877446</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1</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436</v>
      </c>
      <c r="V228" s="22">
        <f t="shared" si="90"/>
        <v>821612355.94000006</v>
      </c>
      <c r="W228" s="19">
        <f>U228-Total!U215</f>
        <v>225</v>
      </c>
      <c r="X228" s="13">
        <f>W228/Total!U215</f>
        <v>1.066350710900474</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3</v>
      </c>
      <c r="L229" s="45">
        <f>'Single-Family'!L229+'Multi-Family'!Q229+'Non-Residential - New Const'!L230</f>
        <v>1310000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370</v>
      </c>
      <c r="V229" s="22">
        <f t="shared" si="90"/>
        <v>199187744.59999999</v>
      </c>
      <c r="W229" s="19">
        <f>U229-Total!U216</f>
        <v>102</v>
      </c>
      <c r="X229" s="13">
        <f>W229/Total!U216</f>
        <v>0.38059701492537312</v>
      </c>
      <c r="Y229" s="12">
        <f>V229-Total!V216</f>
        <v>123249361.32000001</v>
      </c>
      <c r="Z229" s="13">
        <f>Y229/Total!V216</f>
        <v>1.6230179784780905</v>
      </c>
      <c r="AA229" s="12">
        <f t="shared" si="91"/>
        <v>1390557190.0599999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1605361500.5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1688107727.6199999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1650694402.6199999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1754272223.9499998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1747719047.1399999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1673314245.5099998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1868031689.0699997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19</v>
      </c>
      <c r="L237" s="148">
        <f>'Single-Family'!L237+'Multi-Family'!Q237+'Non-Residential - New Const'!L238</f>
        <v>7371800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3860</v>
      </c>
      <c r="V237" s="142">
        <f>F237+T237+R237+P237+N237+L237+J237+H237+D237</f>
        <v>3215664799.8399997</v>
      </c>
      <c r="W237" s="143">
        <f>U237-Total!U224</f>
        <v>337</v>
      </c>
      <c r="X237" s="144">
        <f>W237/Total!U224</f>
        <v>9.5657110417258023E-2</v>
      </c>
      <c r="Y237" s="145">
        <f>V237-Total!V224</f>
        <v>1867830133.0699995</v>
      </c>
      <c r="Z237" s="144">
        <f>Y237/Total!V224</f>
        <v>1.3858006320212368</v>
      </c>
      <c r="AA237" s="145">
        <f>Y237</f>
        <v>1867830133.0699995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53</v>
      </c>
      <c r="X240" s="13">
        <f>W240/Total!U227</f>
        <v>0.15915915915915915</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-68</v>
      </c>
      <c r="X241" s="13">
        <f>W241/Total!U228</f>
        <v>-0.15596330275229359</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-102</v>
      </c>
      <c r="X242" s="13">
        <f>W242/Total!U229</f>
        <v>-0.27567567567567569</v>
      </c>
      <c r="Y242" s="12">
        <f>V242-Total!V229</f>
        <v>-82010363.189999998</v>
      </c>
      <c r="Z242" s="13">
        <f>Y242/Total!V229</f>
        <v>-0.4117239409216143</v>
      </c>
      <c r="AA242" s="12">
        <f t="shared" si="95"/>
        <v>-1170641220.5300002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-1382362242.9900002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-1373129738.4700003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-1297647648.2600002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-1397902214.6500001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-1130577074.8000002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-1093613998.9900002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-1386120189.7500002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-671</v>
      </c>
      <c r="X250" s="144">
        <f>W250/Total!U237</f>
        <v>-0.1738341968911917</v>
      </c>
      <c r="Y250" s="145">
        <f>V250-Total!V237</f>
        <v>-1403579128.7499995</v>
      </c>
      <c r="Z250" s="144">
        <f>Y250/Total!V237</f>
        <v>-0.43648179027236816</v>
      </c>
      <c r="AA250" s="145">
        <f>Y250</f>
        <v>-1403579128.7499995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303</v>
      </c>
      <c r="AG277" s="26">
        <v>321</v>
      </c>
      <c r="AH277" s="26">
        <v>281</v>
      </c>
      <c r="AI277" s="26">
        <v>495</v>
      </c>
      <c r="AJ277" s="26">
        <v>300</v>
      </c>
      <c r="AK277" s="26">
        <v>410</v>
      </c>
      <c r="AL277" s="26">
        <v>423</v>
      </c>
      <c r="AM277" s="26">
        <v>190</v>
      </c>
      <c r="AN277" s="26">
        <v>242</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100825563.94</v>
      </c>
      <c r="AG278" s="26">
        <v>88605690.300000012</v>
      </c>
      <c r="AH278" s="26">
        <v>119858751.27</v>
      </c>
      <c r="AI278" s="26">
        <v>119123999.94</v>
      </c>
      <c r="AJ278" s="26">
        <v>142381117.50999999</v>
      </c>
      <c r="AK278" s="26">
        <v>123182052.45999999</v>
      </c>
      <c r="AL278" s="26">
        <v>123227973.65000001</v>
      </c>
      <c r="AM278" s="26">
        <v>92128519.909999996</v>
      </c>
      <c r="AN278" s="26">
        <v>206985014.31</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100.82556394</v>
      </c>
      <c r="AG279" s="26">
        <f t="shared" si="108"/>
        <v>88.605690300000006</v>
      </c>
      <c r="AH279" s="26">
        <f t="shared" si="108"/>
        <v>119.85875127</v>
      </c>
      <c r="AI279" s="26">
        <f t="shared" si="108"/>
        <v>119.12399994</v>
      </c>
      <c r="AJ279" s="26">
        <f t="shared" si="108"/>
        <v>142.38111751</v>
      </c>
      <c r="AK279" s="26">
        <f t="shared" si="108"/>
        <v>123.18205245999999</v>
      </c>
      <c r="AL279" s="26">
        <f t="shared" si="108"/>
        <v>123.22797365000001</v>
      </c>
      <c r="AM279" s="26">
        <f t="shared" si="108"/>
        <v>92.128519909999994</v>
      </c>
      <c r="AN279" s="26">
        <f t="shared" si="108"/>
        <v>206.98501431</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6</v>
      </c>
      <c r="L280" s="45">
        <f>'Single-Family'!L280+'Multi-Family'!Q280+'Non-Residential - New Const'!L281</f>
        <v>1850335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303</v>
      </c>
      <c r="V280" s="22">
        <f t="shared" si="106"/>
        <v>100825563.94</v>
      </c>
      <c r="W280" s="19">
        <f>U280-Total!U267</f>
        <v>-71</v>
      </c>
      <c r="X280" s="13">
        <f>W280/Total!U267</f>
        <v>-0.18983957219251338</v>
      </c>
      <c r="Y280" s="12">
        <f>V280-Total!V267</f>
        <v>-47391590.00999999</v>
      </c>
      <c r="Z280" s="13">
        <f>Y280/Total!V267</f>
        <v>-0.31974429913819025</v>
      </c>
      <c r="AA280" s="12">
        <f t="shared" si="107"/>
        <v>-130012151.35000002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-173813740.36000001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-135185275.37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-180291439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-126656590.73000002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-179914088.94000006</v>
      </c>
    </row>
    <row r="286" spans="1:40" x14ac:dyDescent="0.2">
      <c r="A286" s="26" t="s">
        <v>26</v>
      </c>
      <c r="B286" s="9">
        <v>2025</v>
      </c>
      <c r="C286" s="45">
        <f>'Single-Family'!C286+'Multi-Family'!C286+'Non-Residential - New Const'!C287</f>
        <v>10</v>
      </c>
      <c r="D286" s="45">
        <f>'Single-Family'!D286+'Multi-Family'!E286+'Non-Residential - New Const'!D287</f>
        <v>2223431</v>
      </c>
      <c r="E286" s="45">
        <f>'Single-Family'!E286+'Multi-Family'!F286+'Non-Residential - New Const'!E287</f>
        <v>28</v>
      </c>
      <c r="F286" s="45">
        <f>'Single-Family'!F286+'Multi-Family'!H286+'Non-Residential - New Const'!F287</f>
        <v>6235000</v>
      </c>
      <c r="G286" s="45">
        <f>'Single-Family'!G286+'Multi-Family'!I286+'Non-Residential - New Const'!G287</f>
        <v>276</v>
      </c>
      <c r="H286" s="45">
        <f>'Single-Family'!H286+'Multi-Family'!K286+'Non-Residential - New Const'!H287</f>
        <v>43999502.759999998</v>
      </c>
      <c r="I286" s="45">
        <f>'Single-Family'!I286+'Multi-Family'!L286+'Non-Residential - New Const'!I287</f>
        <v>85</v>
      </c>
      <c r="J286" s="45">
        <f>'Single-Family'!J286+'Multi-Family'!N286+'Non-Residential - New Const'!J287</f>
        <v>61372911.909999996</v>
      </c>
      <c r="K286" s="45">
        <f>'Single-Family'!K286+'Multi-Family'!O286+'Non-Residential - New Const'!K287</f>
        <v>4</v>
      </c>
      <c r="L286" s="45">
        <f>'Single-Family'!L286+'Multi-Family'!Q286+'Non-Residential - New Const'!L287</f>
        <v>1615528</v>
      </c>
      <c r="M286" s="45">
        <f>'Single-Family'!M286+'Multi-Family'!R286+'Non-Residential - New Const'!M287</f>
        <v>10</v>
      </c>
      <c r="N286" s="45">
        <f>'Single-Family'!N286+'Multi-Family'!T286+'Non-Residential - New Const'!N287</f>
        <v>3579155</v>
      </c>
      <c r="O286" s="45">
        <f>'Single-Family'!O286+'Multi-Family'!U286+'Non-Residential - New Const'!O287</f>
        <v>3</v>
      </c>
      <c r="P286" s="45">
        <f>'Single-Family'!P286+'Multi-Family'!W286+'Non-Residential - New Const'!P287</f>
        <v>1255000</v>
      </c>
      <c r="Q286" s="45">
        <f>'Single-Family'!Q286+'Multi-Family'!X286+'Non-Residential - New Const'!Q287</f>
        <v>0</v>
      </c>
      <c r="R286" s="45">
        <f>'Single-Family'!R286+'Multi-Family'!Z286+'Non-Residential - New Const'!R287</f>
        <v>0</v>
      </c>
      <c r="S286" s="45">
        <f>'Single-Family'!S286+'Multi-Family'!AA286+'Non-Residential - New Const'!S287</f>
        <v>7</v>
      </c>
      <c r="T286" s="45">
        <f>'Single-Family'!T286+'Multi-Family'!AC286+'Non-Residential - New Const'!T287</f>
        <v>2947444.98</v>
      </c>
      <c r="U286" s="21">
        <f t="shared" si="105"/>
        <v>423</v>
      </c>
      <c r="V286" s="22">
        <f t="shared" si="106"/>
        <v>123227973.65000001</v>
      </c>
      <c r="W286" s="19">
        <f>U286-Total!U273</f>
        <v>148</v>
      </c>
      <c r="X286" s="13">
        <f>W286/Total!U273</f>
        <v>0.53818181818181821</v>
      </c>
      <c r="Y286" s="12">
        <f>V286-Total!V273</f>
        <v>-497046574.31000006</v>
      </c>
      <c r="Z286" s="13">
        <f>Y286/Total!V273</f>
        <v>-0.8013331772917649</v>
      </c>
      <c r="AA286" s="12">
        <f t="shared" si="107"/>
        <v>-676960663.25000012</v>
      </c>
    </row>
    <row r="287" spans="1:40" x14ac:dyDescent="0.2">
      <c r="A287" s="26" t="s">
        <v>27</v>
      </c>
      <c r="B287" s="9">
        <v>2025</v>
      </c>
      <c r="C287" s="45">
        <f>'Single-Family'!C287+'Multi-Family'!C287+'Non-Residential - New Const'!C288</f>
        <v>3</v>
      </c>
      <c r="D287" s="45">
        <f>'Single-Family'!D287+'Multi-Family'!E287+'Non-Residential - New Const'!D288</f>
        <v>1748403</v>
      </c>
      <c r="E287" s="45">
        <f>'Single-Family'!E287+'Multi-Family'!F287+'Non-Residential - New Const'!E288</f>
        <v>8</v>
      </c>
      <c r="F287" s="45">
        <f>'Single-Family'!F287+'Multi-Family'!H287+'Non-Residential - New Const'!F288</f>
        <v>24248000</v>
      </c>
      <c r="G287" s="45">
        <f>'Single-Family'!G287+'Multi-Family'!I287+'Non-Residential - New Const'!G288</f>
        <v>107</v>
      </c>
      <c r="H287" s="45">
        <f>'Single-Family'!H287+'Multi-Family'!K287+'Non-Residential - New Const'!H288</f>
        <v>28655189</v>
      </c>
      <c r="I287" s="45">
        <f>'Single-Family'!I287+'Multi-Family'!L287+'Non-Residential - New Const'!I288</f>
        <v>61</v>
      </c>
      <c r="J287" s="45">
        <f>'Single-Family'!J287+'Multi-Family'!N287+'Non-Residential - New Const'!J288</f>
        <v>24440921.43</v>
      </c>
      <c r="K287" s="45">
        <f>'Single-Family'!K287+'Multi-Family'!O287+'Non-Residential - New Const'!K288</f>
        <v>0</v>
      </c>
      <c r="L287" s="45">
        <f>'Single-Family'!L287+'Multi-Family'!Q287+'Non-Residential - New Const'!L288</f>
        <v>0</v>
      </c>
      <c r="M287" s="45">
        <f>'Single-Family'!M287+'Multi-Family'!R287+'Non-Residential - New Const'!M288</f>
        <v>3</v>
      </c>
      <c r="N287" s="45">
        <f>'Single-Family'!N287+'Multi-Family'!T287+'Non-Residential - New Const'!N288</f>
        <v>839368</v>
      </c>
      <c r="O287" s="45">
        <f>'Single-Family'!O287+'Multi-Family'!U287+'Non-Residential - New Const'!O288</f>
        <v>0</v>
      </c>
      <c r="P287" s="45">
        <f>'Single-Family'!P287+'Multi-Family'!W287+'Non-Residential - New Const'!P288</f>
        <v>0</v>
      </c>
      <c r="Q287" s="45">
        <f>'Single-Family'!Q287+'Multi-Family'!X287+'Non-Residential - New Const'!Q288</f>
        <v>2</v>
      </c>
      <c r="R287" s="45">
        <f>'Single-Family'!R287+'Multi-Family'!Z287+'Non-Residential - New Const'!R288</f>
        <v>830000</v>
      </c>
      <c r="S287" s="45">
        <f>'Single-Family'!S287+'Multi-Family'!AA287+'Non-Residential - New Const'!S288</f>
        <v>6</v>
      </c>
      <c r="T287" s="45">
        <f>'Single-Family'!T287+'Multi-Family'!AC287+'Non-Residential - New Const'!T288</f>
        <v>11366638.48</v>
      </c>
      <c r="U287" s="21">
        <f t="shared" si="105"/>
        <v>190</v>
      </c>
      <c r="V287" s="22">
        <f t="shared" si="106"/>
        <v>92128519.909999996</v>
      </c>
      <c r="W287" s="19">
        <f>U287-Total!U274</f>
        <v>-40</v>
      </c>
      <c r="X287" s="13">
        <f>W287/Total!U274</f>
        <v>-0.17391304347826086</v>
      </c>
      <c r="Y287" s="12">
        <f>V287-Total!V274</f>
        <v>-24382388.190000013</v>
      </c>
      <c r="Z287" s="13">
        <f>Y287/Total!V274</f>
        <v>-0.2092712913118219</v>
      </c>
      <c r="AA287" s="12">
        <f t="shared" si="107"/>
        <v>-701343051.44000018</v>
      </c>
    </row>
    <row r="288" spans="1:40" x14ac:dyDescent="0.2">
      <c r="A288" s="26" t="s">
        <v>28</v>
      </c>
      <c r="B288" s="9">
        <v>2025</v>
      </c>
      <c r="C288" s="45">
        <f>'Single-Family'!C288+'Multi-Family'!C288+'Non-Residential - New Const'!C289</f>
        <v>5</v>
      </c>
      <c r="D288" s="45">
        <f>'Single-Family'!D288+'Multi-Family'!E288+'Non-Residential - New Const'!D289</f>
        <v>1076145.25</v>
      </c>
      <c r="E288" s="45">
        <f>'Single-Family'!E288+'Multi-Family'!F288+'Non-Residential - New Const'!E289</f>
        <v>6</v>
      </c>
      <c r="F288" s="45">
        <f>'Single-Family'!F288+'Multi-Family'!H288+'Non-Residential - New Const'!F289</f>
        <v>4470000</v>
      </c>
      <c r="G288" s="45">
        <f>'Single-Family'!G288+'Multi-Family'!I288+'Non-Residential - New Const'!G289</f>
        <v>140</v>
      </c>
      <c r="H288" s="45">
        <f>'Single-Family'!H288+'Multi-Family'!K288+'Non-Residential - New Const'!H289</f>
        <v>84784558</v>
      </c>
      <c r="I288" s="45">
        <f>'Single-Family'!I288+'Multi-Family'!L288+'Non-Residential - New Const'!I289</f>
        <v>71</v>
      </c>
      <c r="J288" s="45">
        <f>'Single-Family'!J288+'Multi-Family'!N288+'Non-Residential - New Const'!J289</f>
        <v>94430368.370000005</v>
      </c>
      <c r="K288" s="45">
        <f>'Single-Family'!K288+'Multi-Family'!O288+'Non-Residential - New Const'!K289</f>
        <v>5</v>
      </c>
      <c r="L288" s="45">
        <f>'Single-Family'!L288+'Multi-Family'!Q288+'Non-Residential - New Const'!L289</f>
        <v>1548890.5</v>
      </c>
      <c r="M288" s="45">
        <f>'Single-Family'!M288+'Multi-Family'!R288+'Non-Residential - New Const'!M289</f>
        <v>3</v>
      </c>
      <c r="N288" s="45">
        <f>'Single-Family'!N288+'Multi-Family'!T288+'Non-Residential - New Const'!N289</f>
        <v>1299044</v>
      </c>
      <c r="O288" s="45">
        <f>'Single-Family'!O288+'Multi-Family'!U288+'Non-Residential - New Const'!O289</f>
        <v>1</v>
      </c>
      <c r="P288" s="45">
        <f>'Single-Family'!P288+'Multi-Family'!W288+'Non-Residential - New Const'!P289</f>
        <v>3500000</v>
      </c>
      <c r="Q288" s="45">
        <f>'Single-Family'!Q288+'Multi-Family'!X288+'Non-Residential - New Const'!Q289</f>
        <v>0</v>
      </c>
      <c r="R288" s="45">
        <f>'Single-Family'!R288+'Multi-Family'!Z288+'Non-Residential - New Const'!R289</f>
        <v>0</v>
      </c>
      <c r="S288" s="45">
        <f>'Single-Family'!S288+'Multi-Family'!AA288+'Non-Residential - New Const'!S289</f>
        <v>11</v>
      </c>
      <c r="T288" s="45">
        <f>'Single-Family'!T288+'Multi-Family'!AC288+'Non-Residential - New Const'!T289</f>
        <v>15876008.189999999</v>
      </c>
      <c r="U288" s="21">
        <f t="shared" si="105"/>
        <v>242</v>
      </c>
      <c r="V288" s="22">
        <f t="shared" si="106"/>
        <v>206985014.31</v>
      </c>
      <c r="W288" s="19">
        <f>U288-Total!U275</f>
        <v>45</v>
      </c>
      <c r="X288" s="13">
        <f>W288/Total!U275</f>
        <v>0.22842639593908629</v>
      </c>
      <c r="Y288" s="12">
        <f>V288-Total!V275</f>
        <v>117630096.13</v>
      </c>
      <c r="Z288" s="13">
        <f>Y288/Total!V275</f>
        <v>1.3164367281165361</v>
      </c>
      <c r="AA288" s="12">
        <f>AA287+Y288</f>
        <v>-583712955.31000018</v>
      </c>
    </row>
    <row r="289" spans="1:40" ht="13.5" thickBot="1" x14ac:dyDescent="0.25">
      <c r="A289" s="27" t="s">
        <v>29</v>
      </c>
      <c r="B289" s="147">
        <v>2025</v>
      </c>
      <c r="C289" s="148">
        <f>'Single-Family'!C289+'Multi-Family'!C289+'Non-Residential - New Const'!C290</f>
        <v>76</v>
      </c>
      <c r="D289" s="148">
        <f>'Single-Family'!D289+'Multi-Family'!E289+'Non-Residential - New Const'!D290</f>
        <v>23747569.859999999</v>
      </c>
      <c r="E289" s="148">
        <f>'Single-Family'!E289+'Multi-Family'!F289+'Non-Residential - New Const'!E290</f>
        <v>208</v>
      </c>
      <c r="F289" s="148">
        <f>'Single-Family'!F289+'Multi-Family'!H289+'Non-Residential - New Const'!F290</f>
        <v>106202837</v>
      </c>
      <c r="G289" s="148">
        <f>'Single-Family'!G289+'Multi-Family'!I289+'Non-Residential - New Const'!G290</f>
        <v>2214</v>
      </c>
      <c r="H289" s="148">
        <f>'Single-Family'!H289+'Multi-Family'!K289+'Non-Residential - New Const'!H290</f>
        <v>554995700.02999997</v>
      </c>
      <c r="I289" s="148">
        <f>'Single-Family'!I289+'Multi-Family'!L289+'Non-Residential - New Const'!I290</f>
        <v>1151</v>
      </c>
      <c r="J289" s="148">
        <f>'Single-Family'!J289+'Multi-Family'!N289+'Non-Residential - New Const'!J290</f>
        <v>537958089.88999999</v>
      </c>
      <c r="K289" s="148">
        <f>'Single-Family'!K289+'Multi-Family'!O289+'Non-Residential - New Const'!K289</f>
        <v>43</v>
      </c>
      <c r="L289" s="148">
        <f>'Single-Family'!L289+'Multi-Family'!Q289+'Non-Residential - New Const'!L290</f>
        <v>23971871.600000001</v>
      </c>
      <c r="M289" s="148">
        <f>'Single-Family'!M289+'Multi-Family'!R289+'Non-Residential - New Const'!M290</f>
        <v>85</v>
      </c>
      <c r="N289" s="148">
        <f>'Single-Family'!N289+'Multi-Family'!T289+'Non-Residential - New Const'!N290</f>
        <v>45137074</v>
      </c>
      <c r="O289" s="148">
        <f>'Single-Family'!O289+'Multi-Family'!U289+'Non-Residential - New Const'!O290</f>
        <v>12</v>
      </c>
      <c r="P289" s="148">
        <f>'Single-Family'!P289+'Multi-Family'!W289+'Non-Residential - New Const'!P290</f>
        <v>8405000</v>
      </c>
      <c r="Q289" s="148">
        <f>'Single-Family'!Q289+'Multi-Family'!X289+'Non-Residential - New Const'!Q290</f>
        <v>33</v>
      </c>
      <c r="R289" s="148">
        <f>'Single-Family'!R289+'Multi-Family'!Z289+'Non-Residential - New Const'!R290</f>
        <v>20613120</v>
      </c>
      <c r="S289" s="148">
        <f>'Single-Family'!S289+'Multi-Family'!AA289+'Non-Residential - New Const'!S290</f>
        <v>76</v>
      </c>
      <c r="T289" s="148">
        <f>'Single-Family'!T289+'Multi-Family'!AC289+'Non-Residential - New Const'!T290</f>
        <v>99329848.430000007</v>
      </c>
      <c r="U289" s="141">
        <f>E289+S289+Q289+O289+M289+K289+I289+G289+C289</f>
        <v>3898</v>
      </c>
      <c r="V289" s="142">
        <f>F289+T289+R289+P289+N289+L289+J289+H289+D289</f>
        <v>1420361110.8099999</v>
      </c>
      <c r="W289" s="143">
        <f>U289-Total!U276</f>
        <v>309</v>
      </c>
      <c r="X289" s="144">
        <f>W289/Total!U276</f>
        <v>8.6096405684034552E-2</v>
      </c>
      <c r="Y289" s="145">
        <f>V289-Total!V276</f>
        <v>-614278868.30999994</v>
      </c>
      <c r="Z289" s="144">
        <f>Y289/Total!V276</f>
        <v>-0.30191035004417888</v>
      </c>
      <c r="AA289" s="145">
        <f>Y289</f>
        <v>-614278868.30999994</v>
      </c>
    </row>
    <row r="290" spans="1:40" x14ac:dyDescent="0.2">
      <c r="A290" s="26" t="s">
        <v>17</v>
      </c>
      <c r="B290" s="9">
        <v>2026</v>
      </c>
      <c r="C290" s="45">
        <f>'Single-Family'!C290+'Multi-Family'!C290+'Non-Residential - New Const'!C291</f>
        <v>3</v>
      </c>
      <c r="D290" s="45">
        <f>'Single-Family'!D290+'Multi-Family'!E290+'Non-Residential - New Const'!D291</f>
        <v>692104.6</v>
      </c>
      <c r="E290" s="45">
        <f>'Single-Family'!E290+'Multi-Family'!F290+'Non-Residential - New Const'!E291</f>
        <v>1</v>
      </c>
      <c r="F290" s="45">
        <f>'Single-Family'!F290+'Multi-Family'!H290+'Non-Residential - New Const'!F291</f>
        <v>150000</v>
      </c>
      <c r="G290" s="45">
        <f>'Single-Family'!G290+'Multi-Family'!I290+'Non-Residential - New Const'!G291</f>
        <v>194</v>
      </c>
      <c r="H290" s="45">
        <f>'Single-Family'!H290+'Multi-Family'!K290+'Non-Residential - New Const'!H291</f>
        <v>40937564</v>
      </c>
      <c r="I290" s="45">
        <f>'Single-Family'!I290+'Multi-Family'!L290+'Non-Residential - New Const'!I291</f>
        <v>89</v>
      </c>
      <c r="J290" s="45">
        <f>'Single-Family'!J290+'Multi-Family'!N290+'Non-Residential - New Const'!J291</f>
        <v>125554817.79000001</v>
      </c>
      <c r="K290" s="45">
        <f>'Single-Family'!K290+'Multi-Family'!O290+'Non-Residential - New Const'!K291</f>
        <v>6</v>
      </c>
      <c r="L290" s="45">
        <f>'Single-Family'!L290+'Multi-Family'!Q290+'Non-Residential - New Const'!L291</f>
        <v>10504945</v>
      </c>
      <c r="M290" s="45">
        <f>'Single-Family'!M290+'Multi-Family'!R290+'Non-Residential - New Const'!M291</f>
        <v>4</v>
      </c>
      <c r="N290" s="45">
        <f>'Single-Family'!N290+'Multi-Family'!T290+'Non-Residential - New Const'!N291</f>
        <v>1114000</v>
      </c>
      <c r="O290" s="45">
        <f>'Single-Family'!O290+'Multi-Family'!U290+'Non-Residential - New Const'!O291</f>
        <v>2</v>
      </c>
      <c r="P290" s="45">
        <f>'Single-Family'!P290+'Multi-Family'!W290+'Non-Residential - New Const'!P291</f>
        <v>560000</v>
      </c>
      <c r="Q290" s="45">
        <f>'Single-Family'!Q290+'Multi-Family'!X290+'Non-Residential - New Const'!Q291</f>
        <v>1</v>
      </c>
      <c r="R290" s="45">
        <f>'Single-Family'!R290+'Multi-Family'!Z290+'Non-Residential - New Const'!R291</f>
        <v>350000</v>
      </c>
      <c r="S290" s="45">
        <f>'Single-Family'!S290+'Multi-Family'!AA290+'Non-Residential - New Const'!S291</f>
        <v>6</v>
      </c>
      <c r="T290" s="45">
        <f>'Single-Family'!T290+'Multi-Family'!AC290+'Non-Residential - New Const'!T291</f>
        <v>51713595.760000005</v>
      </c>
      <c r="U290" s="21">
        <f>E290+S290+Q290+O290+M290+K290+I290+G290+C290</f>
        <v>306</v>
      </c>
      <c r="V290" s="22">
        <f>F290+T290+R290+P290+N290+L290+J290+H290+D290</f>
        <v>231577027.15000001</v>
      </c>
      <c r="W290" s="19">
        <f>U290-Total!U277</f>
        <v>-64</v>
      </c>
      <c r="X290" s="13">
        <f>W290/Total!U277</f>
        <v>-0.17297297297297298</v>
      </c>
      <c r="Y290" s="12">
        <f>V290-Total!V277</f>
        <v>126105845.54000001</v>
      </c>
      <c r="Z290" s="13">
        <f>Y290/Total!V277</f>
        <v>1.1956426733351737</v>
      </c>
      <c r="AA290" s="12">
        <f>Y290</f>
        <v>126105845.54000001</v>
      </c>
      <c r="AC290" s="26">
        <f t="array" ref="AC290:AN291">TRANSPOSE(U290:V301)</f>
        <v>306</v>
      </c>
      <c r="AD290" s="26">
        <v>248</v>
      </c>
      <c r="AE290" s="26">
        <v>384</v>
      </c>
      <c r="AF290" s="26">
        <v>0</v>
      </c>
      <c r="AG290" s="26">
        <v>0</v>
      </c>
      <c r="AH290" s="26">
        <v>0</v>
      </c>
      <c r="AI290" s="26">
        <v>0</v>
      </c>
      <c r="AJ290" s="26">
        <v>0</v>
      </c>
      <c r="AK290" s="26">
        <v>0</v>
      </c>
      <c r="AL290" s="26">
        <v>0</v>
      </c>
      <c r="AM290" s="26">
        <v>0</v>
      </c>
      <c r="AN290" s="26">
        <v>0</v>
      </c>
    </row>
    <row r="291" spans="1:40" x14ac:dyDescent="0.2">
      <c r="A291" s="26" t="s">
        <v>18</v>
      </c>
      <c r="B291" s="9">
        <v>2026</v>
      </c>
      <c r="C291" s="45">
        <f>'Single-Family'!C291+'Multi-Family'!C291+'Non-Residential - New Const'!C292</f>
        <v>4</v>
      </c>
      <c r="D291" s="45">
        <f>'Single-Family'!D291+'Multi-Family'!E291+'Non-Residential - New Const'!D292</f>
        <v>2120353</v>
      </c>
      <c r="E291" s="45">
        <f>'Single-Family'!E291+'Multi-Family'!F291+'Non-Residential - New Const'!E292</f>
        <v>1</v>
      </c>
      <c r="F291" s="45">
        <f>'Single-Family'!F291+'Multi-Family'!H291+'Non-Residential - New Const'!F292</f>
        <v>110000</v>
      </c>
      <c r="G291" s="45">
        <f>'Single-Family'!G291+'Multi-Family'!I291+'Non-Residential - New Const'!G292</f>
        <v>109</v>
      </c>
      <c r="H291" s="45">
        <f>'Single-Family'!H291+'Multi-Family'!K291+'Non-Residential - New Const'!H292</f>
        <v>25900975</v>
      </c>
      <c r="I291" s="45">
        <f>'Single-Family'!I291+'Multi-Family'!I291+'Non-Residential - New Const'!I292</f>
        <v>110</v>
      </c>
      <c r="J291" s="45">
        <f>'Single-Family'!J291+'Multi-Family'!K291+'Non-Residential - New Const'!J292</f>
        <v>47674325.590000004</v>
      </c>
      <c r="K291" s="45">
        <f>'Single-Family'!K291+'Multi-Family'!O291+'Non-Residential - New Const'!K292</f>
        <v>5</v>
      </c>
      <c r="L291" s="45">
        <f>'Single-Family'!L291+'Multi-Family'!Q291+'Non-Residential - New Const'!L292</f>
        <v>1772219</v>
      </c>
      <c r="M291" s="45">
        <f>'Single-Family'!M291+'Multi-Family'!R291+'Non-Residential - New Const'!M292</f>
        <v>4</v>
      </c>
      <c r="N291" s="45">
        <f>'Single-Family'!N291+'Multi-Family'!T291+'Non-Residential - New Const'!N292</f>
        <v>1332207</v>
      </c>
      <c r="O291" s="45">
        <f>'Single-Family'!O291+'Multi-Family'!U291+'Non-Residential - New Const'!O292</f>
        <v>1</v>
      </c>
      <c r="P291" s="45">
        <f>'Single-Family'!P291+'Multi-Family'!W291+'Non-Residential - New Const'!P292</f>
        <v>325000</v>
      </c>
      <c r="Q291" s="45">
        <f>'Single-Family'!Q291+'Multi-Family'!X291+'Non-Residential - New Const'!Q292</f>
        <v>6</v>
      </c>
      <c r="R291" s="45">
        <f>'Single-Family'!R291+'Multi-Family'!Z291+'Non-Residential - New Const'!R292</f>
        <v>2319113</v>
      </c>
      <c r="S291" s="45">
        <f>'Single-Family'!S291+'Multi-Family'!AA291+'Non-Residential - New Const'!S292</f>
        <v>8</v>
      </c>
      <c r="T291" s="45">
        <f>'Single-Family'!T291+'Multi-Family'!AC291+'Non-Residential - New Const'!T292</f>
        <v>1533707.52</v>
      </c>
      <c r="U291" s="21">
        <f t="shared" ref="U291:U301" si="109">E291+S291+Q291+O291+M291+K291+I291+G291+C291</f>
        <v>248</v>
      </c>
      <c r="V291" s="22">
        <f t="shared" ref="V291:V301" si="110">F291+T291+R291+P291+N291+L291+J291+H291+D291</f>
        <v>83087900.109999999</v>
      </c>
      <c r="W291" s="19">
        <f>U291-Total!U278</f>
        <v>-4</v>
      </c>
      <c r="X291" s="13">
        <f>W291/Total!U278</f>
        <v>-1.5873015873015872E-2</v>
      </c>
      <c r="Y291" s="12">
        <f>V291-Total!V278</f>
        <v>-34913162.420000002</v>
      </c>
      <c r="Z291" s="13">
        <f>Y291/Total!V278</f>
        <v>-0.2958715936233528</v>
      </c>
      <c r="AA291" s="12">
        <f>AA290+Y291</f>
        <v>91192683.120000005</v>
      </c>
      <c r="AC291" s="26">
        <v>231577027.15000001</v>
      </c>
      <c r="AD291" s="26">
        <v>83087900.109999999</v>
      </c>
      <c r="AE291" s="26">
        <v>447595884.19</v>
      </c>
      <c r="AF291" s="26">
        <v>0</v>
      </c>
      <c r="AG291" s="26">
        <v>0</v>
      </c>
      <c r="AH291" s="26">
        <v>0</v>
      </c>
      <c r="AI291" s="26">
        <v>0</v>
      </c>
      <c r="AJ291" s="26">
        <v>0</v>
      </c>
      <c r="AK291" s="26">
        <v>0</v>
      </c>
      <c r="AL291" s="26">
        <v>0</v>
      </c>
      <c r="AM291" s="26">
        <v>0</v>
      </c>
      <c r="AN291" s="26">
        <v>0</v>
      </c>
    </row>
    <row r="292" spans="1:40" x14ac:dyDescent="0.2">
      <c r="A292" s="26" t="s">
        <v>19</v>
      </c>
      <c r="B292" s="9">
        <v>2026</v>
      </c>
      <c r="C292" s="45">
        <f>'Single-Family'!C292+'Multi-Family'!C292+'Non-Residential - New Const'!C293</f>
        <v>10</v>
      </c>
      <c r="D292" s="45">
        <f>'Single-Family'!D292+'Multi-Family'!E292+'Non-Residential - New Const'!D293</f>
        <v>2628406</v>
      </c>
      <c r="E292" s="45">
        <f>'Single-Family'!E292+'Multi-Family'!F292+'Non-Residential - New Const'!E293</f>
        <v>3</v>
      </c>
      <c r="F292" s="45">
        <f>'Single-Family'!F292+'Multi-Family'!H292+'Non-Residential - New Const'!F293</f>
        <v>1040000</v>
      </c>
      <c r="G292" s="45">
        <f>'Single-Family'!G292+'Multi-Family'!I292+'Non-Residential - New Const'!G293</f>
        <v>172</v>
      </c>
      <c r="H292" s="45">
        <f>'Single-Family'!H292+'Multi-Family'!K292+'Non-Residential - New Const'!H293</f>
        <v>39523372.130000003</v>
      </c>
      <c r="I292" s="45">
        <f>'Single-Family'!I292+'Multi-Family'!L292+'Non-Residential - New Const'!I293</f>
        <v>155</v>
      </c>
      <c r="J292" s="45">
        <f>'Single-Family'!J292+'Multi-Family'!N292+'Non-Residential - New Const'!J293</f>
        <v>305197843.60000002</v>
      </c>
      <c r="K292" s="45">
        <f>'Single-Family'!K292+'Multi-Family'!O292+'Non-Residential - New Const'!K293</f>
        <v>1</v>
      </c>
      <c r="L292" s="45">
        <f>'Single-Family'!L292+'Multi-Family'!Q292+'Non-Residential - New Const'!L293</f>
        <v>303995</v>
      </c>
      <c r="M292" s="45">
        <f>'Single-Family'!M292+'Multi-Family'!R292+'Non-Residential - New Const'!M293</f>
        <v>5</v>
      </c>
      <c r="N292" s="45">
        <f>'Single-Family'!N292+'Multi-Family'!T292+'Non-Residential - New Const'!N293</f>
        <v>1308932</v>
      </c>
      <c r="O292" s="45">
        <f>'Single-Family'!O292+'Multi-Family'!U292+'Non-Residential - New Const'!O293</f>
        <v>2</v>
      </c>
      <c r="P292" s="45">
        <f>'Single-Family'!P292+'Multi-Family'!W292+'Non-Residential - New Const'!P293</f>
        <v>700000</v>
      </c>
      <c r="Q292" s="45">
        <f>'Single-Family'!Q292+'Multi-Family'!X292+'Non-Residential - New Const'!Q293</f>
        <v>4</v>
      </c>
      <c r="R292" s="45">
        <f>'Single-Family'!R292+'Multi-Family'!Z292+'Non-Residential - New Const'!R293</f>
        <v>2535000</v>
      </c>
      <c r="S292" s="45">
        <f>'Single-Family'!S292+'Multi-Family'!AA292+'Non-Residential - New Const'!S293</f>
        <v>32</v>
      </c>
      <c r="T292" s="45">
        <f>'Single-Family'!T292+'Multi-Family'!AC292+'Non-Residential - New Const'!T293</f>
        <v>94358335.459999993</v>
      </c>
      <c r="U292" s="21">
        <f t="shared" si="109"/>
        <v>384</v>
      </c>
      <c r="V292" s="22">
        <f t="shared" si="110"/>
        <v>447595884.19</v>
      </c>
      <c r="W292" s="19">
        <f>U292-Total!U279</f>
        <v>57</v>
      </c>
      <c r="X292" s="13">
        <f>W292/Total!U279</f>
        <v>0.1743119266055046</v>
      </c>
      <c r="Y292" s="12">
        <f>V292-Total!V279</f>
        <v>343866457.81</v>
      </c>
      <c r="Z292" s="13">
        <f>Y292/Total!V279</f>
        <v>3.3150328678217842</v>
      </c>
      <c r="AA292" s="12">
        <f t="shared" ref="AA292:AA300" si="111">AA291+Y292</f>
        <v>435059140.93000001</v>
      </c>
      <c r="AC292" s="26">
        <f>AC291/$AC$137</f>
        <v>231.57702714999999</v>
      </c>
      <c r="AD292" s="26">
        <f t="shared" ref="AD292:AN292" si="112">AD291/$AC$137</f>
        <v>83.087900109999993</v>
      </c>
      <c r="AE292" s="26">
        <f t="shared" si="112"/>
        <v>447.59588418999999</v>
      </c>
      <c r="AF292" s="26">
        <f t="shared" si="112"/>
        <v>0</v>
      </c>
      <c r="AG292" s="26">
        <f t="shared" si="112"/>
        <v>0</v>
      </c>
      <c r="AH292" s="26">
        <f t="shared" si="112"/>
        <v>0</v>
      </c>
      <c r="AI292" s="26">
        <f t="shared" si="112"/>
        <v>0</v>
      </c>
      <c r="AJ292" s="26">
        <f t="shared" si="112"/>
        <v>0</v>
      </c>
      <c r="AK292" s="26">
        <f t="shared" si="112"/>
        <v>0</v>
      </c>
      <c r="AL292" s="26">
        <f t="shared" si="112"/>
        <v>0</v>
      </c>
      <c r="AM292" s="26">
        <f t="shared" si="112"/>
        <v>0</v>
      </c>
      <c r="AN292" s="26">
        <f t="shared" si="112"/>
        <v>0</v>
      </c>
    </row>
    <row r="293" spans="1:40" x14ac:dyDescent="0.2">
      <c r="A293" s="26" t="s">
        <v>20</v>
      </c>
      <c r="B293" s="9">
        <v>2026</v>
      </c>
      <c r="C293" s="45">
        <f>'Single-Family'!C293+'Multi-Family'!C293+'Non-Residential - New Const'!C294</f>
        <v>0</v>
      </c>
      <c r="D293" s="45">
        <f>'Single-Family'!D293+'Multi-Family'!E293+'Non-Residential - New Const'!D294</f>
        <v>0</v>
      </c>
      <c r="E293" s="45">
        <f>'Single-Family'!E293+'Multi-Family'!F293+'Non-Residential - New Const'!E294</f>
        <v>0</v>
      </c>
      <c r="F293" s="45">
        <f>'Single-Family'!F293+'Multi-Family'!H293+'Non-Residential - New Const'!F294</f>
        <v>0</v>
      </c>
      <c r="G293" s="45">
        <f>'Single-Family'!G293+'Multi-Family'!I293+'Non-Residential - New Const'!G294</f>
        <v>0</v>
      </c>
      <c r="H293" s="45">
        <f>'Single-Family'!H293+'Multi-Family'!K293+'Non-Residential - New Const'!H294</f>
        <v>0</v>
      </c>
      <c r="I293" s="45">
        <f>'Single-Family'!I293+'Multi-Family'!L293+'Non-Residential - New Const'!I294</f>
        <v>0</v>
      </c>
      <c r="J293" s="45">
        <f>'Single-Family'!J293+'Multi-Family'!N293+'Non-Residential - New Const'!J294</f>
        <v>0</v>
      </c>
      <c r="K293" s="45">
        <f>'Single-Family'!K293+'Multi-Family'!O293+'Non-Residential - New Const'!K294</f>
        <v>0</v>
      </c>
      <c r="L293" s="45">
        <f>'Single-Family'!L293+'Multi-Family'!Q293+'Non-Residential - New Const'!L294</f>
        <v>0</v>
      </c>
      <c r="M293" s="45">
        <f>'Single-Family'!M293+'Multi-Family'!R293+'Non-Residential - New Const'!M294</f>
        <v>0</v>
      </c>
      <c r="N293" s="45">
        <f>'Single-Family'!N293+'Multi-Family'!T293+'Non-Residential - New Const'!N294</f>
        <v>0</v>
      </c>
      <c r="O293" s="45">
        <f>'Single-Family'!O293+'Multi-Family'!U293+'Non-Residential - New Const'!O294</f>
        <v>0</v>
      </c>
      <c r="P293" s="45">
        <f>'Single-Family'!P293+'Multi-Family'!W293+'Non-Residential - New Const'!P294</f>
        <v>0</v>
      </c>
      <c r="Q293" s="45">
        <f>'Single-Family'!Q293+'Multi-Family'!X293+'Non-Residential - New Const'!Q294</f>
        <v>0</v>
      </c>
      <c r="R293" s="45">
        <f>'Single-Family'!R293+'Multi-Family'!Z293+'Non-Residential - New Const'!R294</f>
        <v>0</v>
      </c>
      <c r="S293" s="45">
        <f>'Single-Family'!S293+'Multi-Family'!AA293+'Non-Residential - New Const'!S294</f>
        <v>0</v>
      </c>
      <c r="T293" s="45">
        <f>'Single-Family'!T293+'Multi-Family'!AC293+'Non-Residential - New Const'!T294</f>
        <v>0</v>
      </c>
      <c r="U293" s="21">
        <f t="shared" si="109"/>
        <v>0</v>
      </c>
      <c r="V293" s="22">
        <f t="shared" si="110"/>
        <v>0</v>
      </c>
      <c r="W293" s="19">
        <f>U293-Total!U280</f>
        <v>-303</v>
      </c>
      <c r="X293" s="13">
        <f>W293/Total!U280</f>
        <v>-1</v>
      </c>
      <c r="Y293" s="12">
        <f>V293-Total!V280</f>
        <v>-100825563.94</v>
      </c>
      <c r="Z293" s="13">
        <f>Y293/Total!V280</f>
        <v>-1</v>
      </c>
      <c r="AA293" s="12">
        <f t="shared" si="111"/>
        <v>334233576.99000001</v>
      </c>
    </row>
    <row r="294" spans="1:40" x14ac:dyDescent="0.2">
      <c r="A294" s="26" t="s">
        <v>21</v>
      </c>
      <c r="B294" s="9">
        <v>2026</v>
      </c>
      <c r="C294" s="45">
        <f>'Single-Family'!C294+'Multi-Family'!C294+'Non-Residential - New Const'!C295</f>
        <v>0</v>
      </c>
      <c r="D294" s="45">
        <f>'Single-Family'!D294+'Multi-Family'!E294+'Non-Residential - New Const'!D295</f>
        <v>0</v>
      </c>
      <c r="E294" s="45">
        <f>'Single-Family'!E294+'Multi-Family'!F294+'Non-Residential - New Const'!E295</f>
        <v>0</v>
      </c>
      <c r="F294" s="45">
        <f>'Single-Family'!F294+'Multi-Family'!H294+'Non-Residential - New Const'!F295</f>
        <v>0</v>
      </c>
      <c r="G294" s="45">
        <f>'Single-Family'!G294+'Multi-Family'!I294+'Non-Residential - New Const'!G295</f>
        <v>0</v>
      </c>
      <c r="H294" s="45">
        <f>'Single-Family'!H294+'Multi-Family'!K294+'Non-Residential - New Const'!H295</f>
        <v>0</v>
      </c>
      <c r="I294" s="45">
        <f>'Single-Family'!I294+'Multi-Family'!L294+'Non-Residential - New Const'!I295</f>
        <v>0</v>
      </c>
      <c r="J294" s="45">
        <f>'Single-Family'!J294+'Multi-Family'!N294+'Non-Residential - New Const'!J295</f>
        <v>0</v>
      </c>
      <c r="K294" s="45">
        <f>'Single-Family'!K294+'Multi-Family'!O294+'Non-Residential - New Const'!K295</f>
        <v>0</v>
      </c>
      <c r="L294" s="45">
        <f>'Single-Family'!L294+'Multi-Family'!Q294+'Non-Residential - New Const'!L295</f>
        <v>0</v>
      </c>
      <c r="M294" s="45">
        <f>'Single-Family'!M294+'Multi-Family'!R294+'Non-Residential - New Const'!M295</f>
        <v>0</v>
      </c>
      <c r="N294" s="45">
        <f>'Single-Family'!N294+'Multi-Family'!T294+'Non-Residential - New Const'!N295</f>
        <v>0</v>
      </c>
      <c r="O294" s="45">
        <f>'Single-Family'!O294+'Multi-Family'!U294+'Non-Residential - New Const'!O295</f>
        <v>0</v>
      </c>
      <c r="P294" s="45">
        <f>'Single-Family'!P294+'Multi-Family'!W294+'Non-Residential - New Const'!P295</f>
        <v>0</v>
      </c>
      <c r="Q294" s="45">
        <f>'Single-Family'!Q294+'Multi-Family'!X294+'Non-Residential - New Const'!Q295</f>
        <v>0</v>
      </c>
      <c r="R294" s="45">
        <f>'Single-Family'!R294+'Multi-Family'!Z294+'Non-Residential - New Const'!R295</f>
        <v>0</v>
      </c>
      <c r="S294" s="45">
        <f>'Single-Family'!S294+'Multi-Family'!AA294+'Non-Residential - New Const'!S295</f>
        <v>0</v>
      </c>
      <c r="T294" s="45">
        <f>'Single-Family'!T294+'Multi-Family'!AC294+'Non-Residential - New Const'!T295</f>
        <v>0</v>
      </c>
      <c r="U294" s="21">
        <f t="shared" si="109"/>
        <v>0</v>
      </c>
      <c r="V294" s="22">
        <f t="shared" si="110"/>
        <v>0</v>
      </c>
      <c r="W294" s="19">
        <f>U294-Total!U281</f>
        <v>-321</v>
      </c>
      <c r="X294" s="13">
        <f>W294/Total!U281</f>
        <v>-1</v>
      </c>
      <c r="Y294" s="12">
        <f>V294-Total!V281</f>
        <v>-88605690.300000012</v>
      </c>
      <c r="Z294" s="13">
        <f>Y294/Total!V281</f>
        <v>-1</v>
      </c>
      <c r="AA294" s="12">
        <f t="shared" si="111"/>
        <v>245627886.69</v>
      </c>
    </row>
    <row r="295" spans="1:40" x14ac:dyDescent="0.2">
      <c r="A295" s="26" t="s">
        <v>22</v>
      </c>
      <c r="B295" s="9">
        <v>2026</v>
      </c>
      <c r="C295" s="45">
        <f>'Single-Family'!C295+'Multi-Family'!C295+'Non-Residential - New Const'!C296</f>
        <v>0</v>
      </c>
      <c r="D295" s="45">
        <f>'Single-Family'!D295+'Multi-Family'!E295+'Non-Residential - New Const'!D296</f>
        <v>0</v>
      </c>
      <c r="E295" s="45">
        <f>'Single-Family'!E295+'Multi-Family'!F295+'Non-Residential - New Const'!E296</f>
        <v>0</v>
      </c>
      <c r="F295" s="45">
        <f>'Single-Family'!F295+'Multi-Family'!H295+'Non-Residential - New Const'!F296</f>
        <v>0</v>
      </c>
      <c r="G295" s="45">
        <f>'Single-Family'!G295+'Multi-Family'!I295+'Non-Residential - New Const'!G296</f>
        <v>0</v>
      </c>
      <c r="H295" s="45">
        <f>'Single-Family'!H295+'Multi-Family'!K295+'Non-Residential - New Const'!H296</f>
        <v>0</v>
      </c>
      <c r="I295" s="45">
        <f>'Single-Family'!I295+'Multi-Family'!L295+'Non-Residential - New Const'!I296</f>
        <v>0</v>
      </c>
      <c r="J295" s="45">
        <f>'Single-Family'!J295+'Multi-Family'!N295+'Non-Residential - New Const'!J296</f>
        <v>0</v>
      </c>
      <c r="K295" s="45">
        <f>'Single-Family'!K295+'Multi-Family'!O295+'Non-Residential - New Const'!K296</f>
        <v>0</v>
      </c>
      <c r="L295" s="45">
        <f>'Single-Family'!L295+'Multi-Family'!Q295+'Non-Residential - New Const'!L296</f>
        <v>0</v>
      </c>
      <c r="M295" s="45">
        <f>'Single-Family'!M295+'Multi-Family'!R295+'Non-Residential - New Const'!M296</f>
        <v>0</v>
      </c>
      <c r="N295" s="45">
        <f>'Single-Family'!N295+'Multi-Family'!T295+'Non-Residential - New Const'!N296</f>
        <v>0</v>
      </c>
      <c r="O295" s="45">
        <f>'Single-Family'!O295+'Multi-Family'!U295+'Non-Residential - New Const'!O296</f>
        <v>0</v>
      </c>
      <c r="P295" s="45">
        <f>'Single-Family'!P295+'Multi-Family'!W295+'Non-Residential - New Const'!P296</f>
        <v>0</v>
      </c>
      <c r="Q295" s="45">
        <f>'Single-Family'!Q295+'Multi-Family'!X295+'Non-Residential - New Const'!Q296</f>
        <v>0</v>
      </c>
      <c r="R295" s="45">
        <f>'Single-Family'!R295+'Multi-Family'!Z295+'Non-Residential - New Const'!R296</f>
        <v>0</v>
      </c>
      <c r="S295" s="45">
        <f>'Single-Family'!S295+'Multi-Family'!AA295+'Non-Residential - New Const'!S296</f>
        <v>0</v>
      </c>
      <c r="T295" s="45">
        <f>'Single-Family'!T295+'Multi-Family'!AC295+'Non-Residential - New Const'!T296</f>
        <v>0</v>
      </c>
      <c r="U295" s="21">
        <f t="shared" si="109"/>
        <v>0</v>
      </c>
      <c r="V295" s="22">
        <f t="shared" si="110"/>
        <v>0</v>
      </c>
      <c r="W295" s="19">
        <f>U295-Total!U282</f>
        <v>-281</v>
      </c>
      <c r="X295" s="13">
        <f>W295/Total!U282</f>
        <v>-1</v>
      </c>
      <c r="Y295" s="12">
        <f>V295-Total!V282</f>
        <v>-119858751.27</v>
      </c>
      <c r="Z295" s="13">
        <f>Y295/Total!V282</f>
        <v>-1</v>
      </c>
      <c r="AA295" s="12">
        <f t="shared" si="111"/>
        <v>125769135.42</v>
      </c>
    </row>
    <row r="296" spans="1:40" x14ac:dyDescent="0.2">
      <c r="A296" s="26" t="s">
        <v>23</v>
      </c>
      <c r="B296" s="9">
        <v>2026</v>
      </c>
      <c r="C296" s="45">
        <f>'Single-Family'!C296+'Multi-Family'!C296+'Non-Residential - New Const'!C297</f>
        <v>0</v>
      </c>
      <c r="D296" s="45">
        <f>'Single-Family'!D296+'Multi-Family'!E296+'Non-Residential - New Const'!D297</f>
        <v>0</v>
      </c>
      <c r="E296" s="45">
        <f>'Single-Family'!E296+'Multi-Family'!F296+'Non-Residential - New Const'!E297</f>
        <v>0</v>
      </c>
      <c r="F296" s="45">
        <f>'Single-Family'!F296+'Multi-Family'!H296+'Non-Residential - New Const'!F297</f>
        <v>0</v>
      </c>
      <c r="G296" s="45">
        <f>'Single-Family'!G296+'Multi-Family'!I296+'Non-Residential - New Const'!G297</f>
        <v>0</v>
      </c>
      <c r="H296" s="45">
        <f>'Single-Family'!H296+'Multi-Family'!K296+'Non-Residential - New Const'!H297</f>
        <v>0</v>
      </c>
      <c r="I296" s="45">
        <f>'Single-Family'!I296+'Multi-Family'!L296+'Non-Residential - New Const'!I297</f>
        <v>0</v>
      </c>
      <c r="J296" s="45">
        <f>'Single-Family'!J296+'Multi-Family'!N296+'Non-Residential - New Const'!J297</f>
        <v>0</v>
      </c>
      <c r="K296" s="45">
        <f>'Single-Family'!K296+'Multi-Family'!O296+'Non-Residential - New Const'!K297</f>
        <v>0</v>
      </c>
      <c r="L296" s="45">
        <f>'Single-Family'!L296+'Multi-Family'!Q296+'Non-Residential - New Const'!L297</f>
        <v>0</v>
      </c>
      <c r="M296" s="45">
        <f>'Single-Family'!M296+'Multi-Family'!R296+'Non-Residential - New Const'!M297</f>
        <v>0</v>
      </c>
      <c r="N296" s="45">
        <f>'Single-Family'!N296+'Multi-Family'!T296+'Non-Residential - New Const'!N297</f>
        <v>0</v>
      </c>
      <c r="O296" s="45">
        <f>'Single-Family'!O296+'Multi-Family'!U296+'Non-Residential - New Const'!O297</f>
        <v>0</v>
      </c>
      <c r="P296" s="45">
        <f>'Single-Family'!P296+'Multi-Family'!W296+'Non-Residential - New Const'!P297</f>
        <v>0</v>
      </c>
      <c r="Q296" s="45">
        <f>'Single-Family'!Q296+'Multi-Family'!X296+'Non-Residential - New Const'!Q297</f>
        <v>0</v>
      </c>
      <c r="R296" s="45">
        <f>'Single-Family'!R296+'Multi-Family'!Z296+'Non-Residential - New Const'!R297</f>
        <v>0</v>
      </c>
      <c r="S296" s="45">
        <f>'Single-Family'!S296+'Multi-Family'!AA296+'Non-Residential - New Const'!S297</f>
        <v>0</v>
      </c>
      <c r="T296" s="45">
        <f>'Single-Family'!T296+'Multi-Family'!AC296+'Non-Residential - New Const'!T297</f>
        <v>0</v>
      </c>
      <c r="U296" s="21">
        <f t="shared" si="109"/>
        <v>0</v>
      </c>
      <c r="V296" s="22">
        <f t="shared" si="110"/>
        <v>0</v>
      </c>
      <c r="W296" s="19">
        <f>U296-Total!U283</f>
        <v>-495</v>
      </c>
      <c r="X296" s="13">
        <f>W296/Total!U283</f>
        <v>-1</v>
      </c>
      <c r="Y296" s="12">
        <f>V296-Total!V283</f>
        <v>-119123999.94</v>
      </c>
      <c r="Z296" s="13">
        <f>Y296/Total!V283</f>
        <v>-1</v>
      </c>
      <c r="AA296" s="12">
        <f t="shared" si="111"/>
        <v>6645135.4800000042</v>
      </c>
    </row>
    <row r="297" spans="1:40" x14ac:dyDescent="0.2">
      <c r="A297" s="26" t="s">
        <v>24</v>
      </c>
      <c r="B297" s="9">
        <v>2026</v>
      </c>
      <c r="C297" s="45">
        <f>'Single-Family'!C297+'Multi-Family'!C297+'Non-Residential - New Const'!C298</f>
        <v>0</v>
      </c>
      <c r="D297" s="45">
        <f>'Single-Family'!D297+'Multi-Family'!E297+'Non-Residential - New Const'!D298</f>
        <v>0</v>
      </c>
      <c r="E297" s="45">
        <f>'Single-Family'!E297+'Multi-Family'!F297+'Non-Residential - New Const'!E298</f>
        <v>0</v>
      </c>
      <c r="F297" s="45">
        <f>'Single-Family'!F297+'Multi-Family'!H297+'Non-Residential - New Const'!F298</f>
        <v>0</v>
      </c>
      <c r="G297" s="45">
        <f>'Single-Family'!G297+'Multi-Family'!I297+'Non-Residential - New Const'!G298</f>
        <v>0</v>
      </c>
      <c r="H297" s="45">
        <f>'Single-Family'!H297+'Multi-Family'!K297+'Non-Residential - New Const'!H298</f>
        <v>0</v>
      </c>
      <c r="I297" s="45">
        <f>'Single-Family'!I297+'Multi-Family'!L297+'Non-Residential - New Const'!I298</f>
        <v>0</v>
      </c>
      <c r="J297" s="45">
        <f>'Single-Family'!J297+'Multi-Family'!N297+'Non-Residential - New Const'!J298</f>
        <v>0</v>
      </c>
      <c r="K297" s="45">
        <f>'Single-Family'!K297+'Multi-Family'!O297+'Non-Residential - New Const'!K298</f>
        <v>0</v>
      </c>
      <c r="L297" s="45">
        <f>'Single-Family'!L297+'Multi-Family'!Q297+'Non-Residential - New Const'!L298</f>
        <v>0</v>
      </c>
      <c r="M297" s="45">
        <f>'Single-Family'!M297+'Multi-Family'!R297+'Non-Residential - New Const'!M298</f>
        <v>0</v>
      </c>
      <c r="N297" s="45">
        <f>'Single-Family'!N297+'Multi-Family'!T297+'Non-Residential - New Const'!N298</f>
        <v>0</v>
      </c>
      <c r="O297" s="45">
        <f>'Single-Family'!O297+'Multi-Family'!U297+'Non-Residential - New Const'!O298</f>
        <v>0</v>
      </c>
      <c r="P297" s="45">
        <f>'Single-Family'!P297+'Multi-Family'!W297+'Non-Residential - New Const'!P298</f>
        <v>0</v>
      </c>
      <c r="Q297" s="45">
        <f>'Single-Family'!Q297+'Multi-Family'!X297+'Non-Residential - New Const'!Q298</f>
        <v>0</v>
      </c>
      <c r="R297" s="45">
        <f>'Single-Family'!R297+'Multi-Family'!Z297+'Non-Residential - New Const'!R298</f>
        <v>0</v>
      </c>
      <c r="S297" s="45">
        <f>'Single-Family'!S297+'Multi-Family'!AA297+'Non-Residential - New Const'!S298</f>
        <v>0</v>
      </c>
      <c r="T297" s="45">
        <f>'Single-Family'!T297+'Multi-Family'!AC297+'Non-Residential - New Const'!T298</f>
        <v>0</v>
      </c>
      <c r="U297" s="21">
        <f t="shared" si="109"/>
        <v>0</v>
      </c>
      <c r="V297" s="22">
        <f t="shared" si="110"/>
        <v>0</v>
      </c>
      <c r="W297" s="19">
        <f>U297-Total!U284</f>
        <v>-300</v>
      </c>
      <c r="X297" s="13">
        <f>W297/Total!U284</f>
        <v>-1</v>
      </c>
      <c r="Y297" s="12">
        <f>V297-Total!V284</f>
        <v>-142381117.50999999</v>
      </c>
      <c r="Z297" s="13">
        <f>Y297/Total!V284</f>
        <v>-1</v>
      </c>
      <c r="AA297" s="12">
        <f t="shared" si="111"/>
        <v>-135735982.02999997</v>
      </c>
    </row>
    <row r="298" spans="1:40" x14ac:dyDescent="0.2">
      <c r="A298" s="26" t="s">
        <v>25</v>
      </c>
      <c r="B298" s="9">
        <v>2026</v>
      </c>
      <c r="C298" s="45">
        <f>'Single-Family'!C298+'Multi-Family'!C298+'Non-Residential - New Const'!C299</f>
        <v>0</v>
      </c>
      <c r="D298" s="45">
        <f>'Single-Family'!D298+'Multi-Family'!E298+'Non-Residential - New Const'!D299</f>
        <v>0</v>
      </c>
      <c r="E298" s="45">
        <f>'Single-Family'!E298+'Multi-Family'!F298+'Non-Residential - New Const'!E299</f>
        <v>0</v>
      </c>
      <c r="F298" s="45">
        <f>'Single-Family'!F298+'Multi-Family'!H298+'Non-Residential - New Const'!F299</f>
        <v>0</v>
      </c>
      <c r="G298" s="45">
        <f>'Single-Family'!G298+'Multi-Family'!I298+'Non-Residential - New Const'!G299</f>
        <v>0</v>
      </c>
      <c r="H298" s="45">
        <f>'Single-Family'!H298+'Multi-Family'!K298+'Non-Residential - New Const'!H299</f>
        <v>0</v>
      </c>
      <c r="I298" s="45">
        <f>'Single-Family'!I298+'Multi-Family'!L298+'Non-Residential - New Const'!I299</f>
        <v>0</v>
      </c>
      <c r="J298" s="45">
        <f>'Single-Family'!J298+'Multi-Family'!N298+'Non-Residential - New Const'!J299</f>
        <v>0</v>
      </c>
      <c r="K298" s="45">
        <f>'Single-Family'!K298+'Multi-Family'!O298+'Non-Residential - New Const'!K299</f>
        <v>0</v>
      </c>
      <c r="L298" s="45">
        <f>'Single-Family'!L298+'Multi-Family'!Q298+'Non-Residential - New Const'!L299</f>
        <v>0</v>
      </c>
      <c r="M298" s="45">
        <f>'Single-Family'!M298+'Multi-Family'!R298+'Non-Residential - New Const'!M299</f>
        <v>0</v>
      </c>
      <c r="N298" s="45">
        <f>'Single-Family'!N298+'Multi-Family'!T298+'Non-Residential - New Const'!N299</f>
        <v>0</v>
      </c>
      <c r="O298" s="45">
        <f>'Single-Family'!O298+'Multi-Family'!U298+'Non-Residential - New Const'!O299</f>
        <v>0</v>
      </c>
      <c r="P298" s="45">
        <f>'Single-Family'!P298+'Multi-Family'!W298+'Non-Residential - New Const'!P299</f>
        <v>0</v>
      </c>
      <c r="Q298" s="45">
        <f>'Single-Family'!Q298+'Multi-Family'!X298+'Non-Residential - New Const'!Q299</f>
        <v>0</v>
      </c>
      <c r="R298" s="45">
        <f>'Single-Family'!R298+'Multi-Family'!Z298+'Non-Residential - New Const'!R299</f>
        <v>0</v>
      </c>
      <c r="S298" s="45">
        <f>'Single-Family'!S298+'Multi-Family'!AA298+'Non-Residential - New Const'!S299</f>
        <v>0</v>
      </c>
      <c r="T298" s="45">
        <f>'Single-Family'!T298+'Multi-Family'!AC298+'Non-Residential - New Const'!T299</f>
        <v>0</v>
      </c>
      <c r="U298" s="21">
        <f t="shared" si="109"/>
        <v>0</v>
      </c>
      <c r="V298" s="22">
        <f t="shared" si="110"/>
        <v>0</v>
      </c>
      <c r="W298" s="19">
        <f>U298-Total!U285</f>
        <v>-410</v>
      </c>
      <c r="X298" s="13">
        <f>W298/Total!U285</f>
        <v>-1</v>
      </c>
      <c r="Y298" s="12">
        <f>V298-Total!V285</f>
        <v>-123182052.45999999</v>
      </c>
      <c r="Z298" s="13">
        <f>Y298/Total!V285</f>
        <v>-1</v>
      </c>
      <c r="AA298" s="12">
        <f t="shared" si="111"/>
        <v>-258918034.48999995</v>
      </c>
    </row>
    <row r="299" spans="1:40" x14ac:dyDescent="0.2">
      <c r="A299" s="26" t="s">
        <v>26</v>
      </c>
      <c r="B299" s="9">
        <v>2026</v>
      </c>
      <c r="C299" s="45">
        <f>'Single-Family'!C299+'Multi-Family'!C299+'Non-Residential - New Const'!C300</f>
        <v>0</v>
      </c>
      <c r="D299" s="45">
        <f>'Single-Family'!D299+'Multi-Family'!E299+'Non-Residential - New Const'!D300</f>
        <v>0</v>
      </c>
      <c r="E299" s="45">
        <f>'Single-Family'!E299+'Multi-Family'!F299+'Non-Residential - New Const'!E300</f>
        <v>0</v>
      </c>
      <c r="F299" s="45">
        <f>'Single-Family'!F299+'Multi-Family'!H299+'Non-Residential - New Const'!F300</f>
        <v>0</v>
      </c>
      <c r="G299" s="45">
        <f>'Single-Family'!G299+'Multi-Family'!I299+'Non-Residential - New Const'!G300</f>
        <v>0</v>
      </c>
      <c r="H299" s="45">
        <f>'Single-Family'!H299+'Multi-Family'!K299+'Non-Residential - New Const'!H300</f>
        <v>0</v>
      </c>
      <c r="I299" s="45">
        <f>'Single-Family'!I299+'Multi-Family'!L299+'Non-Residential - New Const'!I300</f>
        <v>0</v>
      </c>
      <c r="J299" s="45">
        <f>'Single-Family'!J299+'Multi-Family'!N299+'Non-Residential - New Const'!J300</f>
        <v>0</v>
      </c>
      <c r="K299" s="45">
        <f>'Single-Family'!K299+'Multi-Family'!O299+'Non-Residential - New Const'!K300</f>
        <v>0</v>
      </c>
      <c r="L299" s="45">
        <f>'Single-Family'!L299+'Multi-Family'!Q299+'Non-Residential - New Const'!L300</f>
        <v>0</v>
      </c>
      <c r="M299" s="45">
        <f>'Single-Family'!M299+'Multi-Family'!R299+'Non-Residential - New Const'!M300</f>
        <v>0</v>
      </c>
      <c r="N299" s="45">
        <f>'Single-Family'!N299+'Multi-Family'!T299+'Non-Residential - New Const'!N300</f>
        <v>0</v>
      </c>
      <c r="O299" s="45">
        <f>'Single-Family'!O299+'Multi-Family'!U299+'Non-Residential - New Const'!O300</f>
        <v>0</v>
      </c>
      <c r="P299" s="45">
        <f>'Single-Family'!P299+'Multi-Family'!W299+'Non-Residential - New Const'!P300</f>
        <v>0</v>
      </c>
      <c r="Q299" s="45">
        <f>'Single-Family'!Q299+'Multi-Family'!X299+'Non-Residential - New Const'!Q300</f>
        <v>0</v>
      </c>
      <c r="R299" s="45">
        <f>'Single-Family'!R299+'Multi-Family'!Z299+'Non-Residential - New Const'!R300</f>
        <v>0</v>
      </c>
      <c r="S299" s="45">
        <f>'Single-Family'!S299+'Multi-Family'!AA299+'Non-Residential - New Const'!S300</f>
        <v>0</v>
      </c>
      <c r="T299" s="45">
        <f>'Single-Family'!T299+'Multi-Family'!AC299+'Non-Residential - New Const'!T300</f>
        <v>0</v>
      </c>
      <c r="U299" s="21">
        <f t="shared" si="109"/>
        <v>0</v>
      </c>
      <c r="V299" s="22">
        <f t="shared" si="110"/>
        <v>0</v>
      </c>
      <c r="W299" s="19">
        <f>U299-Total!U286</f>
        <v>-423</v>
      </c>
      <c r="X299" s="13">
        <f>W299/Total!U286</f>
        <v>-1</v>
      </c>
      <c r="Y299" s="12">
        <f>V299-Total!V286</f>
        <v>-123227973.65000001</v>
      </c>
      <c r="Z299" s="13">
        <f>Y299/Total!V286</f>
        <v>-1</v>
      </c>
      <c r="AA299" s="12">
        <f t="shared" si="111"/>
        <v>-382146008.13999999</v>
      </c>
    </row>
    <row r="300" spans="1:40" x14ac:dyDescent="0.2">
      <c r="A300" s="26" t="s">
        <v>27</v>
      </c>
      <c r="B300" s="9">
        <v>2026</v>
      </c>
      <c r="C300" s="45">
        <f>'Single-Family'!C300+'Multi-Family'!C300+'Non-Residential - New Const'!C301</f>
        <v>0</v>
      </c>
      <c r="D300" s="45">
        <f>'Single-Family'!D300+'Multi-Family'!E300+'Non-Residential - New Const'!D301</f>
        <v>0</v>
      </c>
      <c r="E300" s="45">
        <f>'Single-Family'!E300+'Multi-Family'!F300+'Non-Residential - New Const'!E301</f>
        <v>0</v>
      </c>
      <c r="F300" s="45">
        <f>'Single-Family'!F300+'Multi-Family'!H300+'Non-Residential - New Const'!F301</f>
        <v>0</v>
      </c>
      <c r="G300" s="45">
        <f>'Single-Family'!G300+'Multi-Family'!I300+'Non-Residential - New Const'!G301</f>
        <v>0</v>
      </c>
      <c r="H300" s="45">
        <f>'Single-Family'!H300+'Multi-Family'!K300+'Non-Residential - New Const'!H301</f>
        <v>0</v>
      </c>
      <c r="I300" s="45">
        <f>'Single-Family'!I300+'Multi-Family'!L300+'Non-Residential - New Const'!I301</f>
        <v>0</v>
      </c>
      <c r="J300" s="45">
        <f>'Single-Family'!J300+'Multi-Family'!N300+'Non-Residential - New Const'!J301</f>
        <v>0</v>
      </c>
      <c r="K300" s="45">
        <f>'Single-Family'!K300+'Multi-Family'!O300+'Non-Residential - New Const'!K301</f>
        <v>0</v>
      </c>
      <c r="L300" s="45">
        <f>'Single-Family'!L300+'Multi-Family'!Q300+'Non-Residential - New Const'!L301</f>
        <v>0</v>
      </c>
      <c r="M300" s="45">
        <f>'Single-Family'!M300+'Multi-Family'!R300+'Non-Residential - New Const'!M301</f>
        <v>0</v>
      </c>
      <c r="N300" s="45">
        <f>'Single-Family'!N300+'Multi-Family'!T300+'Non-Residential - New Const'!N301</f>
        <v>0</v>
      </c>
      <c r="O300" s="45">
        <f>'Single-Family'!O300+'Multi-Family'!U300+'Non-Residential - New Const'!O301</f>
        <v>0</v>
      </c>
      <c r="P300" s="45">
        <f>'Single-Family'!P300+'Multi-Family'!W300+'Non-Residential - New Const'!P301</f>
        <v>0</v>
      </c>
      <c r="Q300" s="45">
        <f>'Single-Family'!Q300+'Multi-Family'!X300+'Non-Residential - New Const'!Q301</f>
        <v>0</v>
      </c>
      <c r="R300" s="45">
        <f>'Single-Family'!R300+'Multi-Family'!Z300+'Non-Residential - New Const'!R301</f>
        <v>0</v>
      </c>
      <c r="S300" s="45">
        <f>'Single-Family'!S300+'Multi-Family'!AA300+'Non-Residential - New Const'!S301</f>
        <v>0</v>
      </c>
      <c r="T300" s="45">
        <f>'Single-Family'!T300+'Multi-Family'!AC300+'Non-Residential - New Const'!T301</f>
        <v>0</v>
      </c>
      <c r="U300" s="21">
        <f t="shared" si="109"/>
        <v>0</v>
      </c>
      <c r="V300" s="22">
        <f t="shared" si="110"/>
        <v>0</v>
      </c>
      <c r="W300" s="19">
        <f>U300-Total!U287</f>
        <v>-190</v>
      </c>
      <c r="X300" s="13">
        <f>W300/Total!U287</f>
        <v>-1</v>
      </c>
      <c r="Y300" s="12">
        <f>V300-Total!V287</f>
        <v>-92128519.909999996</v>
      </c>
      <c r="Z300" s="13">
        <f>Y300/Total!V287</f>
        <v>-1</v>
      </c>
      <c r="AA300" s="12">
        <f t="shared" si="111"/>
        <v>-474274528.04999995</v>
      </c>
    </row>
    <row r="301" spans="1:40" x14ac:dyDescent="0.2">
      <c r="A301" s="26" t="s">
        <v>28</v>
      </c>
      <c r="B301" s="9">
        <v>2026</v>
      </c>
      <c r="C301" s="45">
        <f>'Single-Family'!C301+'Multi-Family'!C301+'Non-Residential - New Const'!C302</f>
        <v>0</v>
      </c>
      <c r="D301" s="45">
        <f>'Single-Family'!D301+'Multi-Family'!E301+'Non-Residential - New Const'!D302</f>
        <v>0</v>
      </c>
      <c r="E301" s="45">
        <f>'Single-Family'!E301+'Multi-Family'!F301+'Non-Residential - New Const'!E302</f>
        <v>0</v>
      </c>
      <c r="F301" s="45">
        <f>'Single-Family'!F301+'Multi-Family'!H301+'Non-Residential - New Const'!F302</f>
        <v>0</v>
      </c>
      <c r="G301" s="45">
        <f>'Single-Family'!G301+'Multi-Family'!I301+'Non-Residential - New Const'!G302</f>
        <v>0</v>
      </c>
      <c r="H301" s="45">
        <f>'Single-Family'!H301+'Multi-Family'!K301+'Non-Residential - New Const'!H302</f>
        <v>0</v>
      </c>
      <c r="I301" s="45">
        <f>'Single-Family'!I301+'Multi-Family'!L301+'Non-Residential - New Const'!I302</f>
        <v>0</v>
      </c>
      <c r="J301" s="45">
        <f>'Single-Family'!J301+'Multi-Family'!N301+'Non-Residential - New Const'!J302</f>
        <v>0</v>
      </c>
      <c r="K301" s="45">
        <f>'Single-Family'!K301+'Multi-Family'!O301+'Non-Residential - New Const'!K302</f>
        <v>0</v>
      </c>
      <c r="L301" s="45">
        <f>'Single-Family'!L301+'Multi-Family'!Q301+'Non-Residential - New Const'!L302</f>
        <v>0</v>
      </c>
      <c r="M301" s="45">
        <f>'Single-Family'!M301+'Multi-Family'!R301+'Non-Residential - New Const'!M302</f>
        <v>0</v>
      </c>
      <c r="N301" s="45">
        <f>'Single-Family'!N301+'Multi-Family'!T301+'Non-Residential - New Const'!N302</f>
        <v>0</v>
      </c>
      <c r="O301" s="45">
        <f>'Single-Family'!O301+'Multi-Family'!U301+'Non-Residential - New Const'!O302</f>
        <v>0</v>
      </c>
      <c r="P301" s="45">
        <f>'Single-Family'!P301+'Multi-Family'!W301+'Non-Residential - New Const'!P302</f>
        <v>0</v>
      </c>
      <c r="Q301" s="45">
        <f>'Single-Family'!Q301+'Multi-Family'!X301+'Non-Residential - New Const'!Q302</f>
        <v>0</v>
      </c>
      <c r="R301" s="45">
        <f>'Single-Family'!R301+'Multi-Family'!Z301+'Non-Residential - New Const'!R302</f>
        <v>0</v>
      </c>
      <c r="S301" s="45">
        <f>'Single-Family'!S301+'Multi-Family'!AA301+'Non-Residential - New Const'!S302</f>
        <v>0</v>
      </c>
      <c r="T301" s="45">
        <f>'Single-Family'!T301+'Multi-Family'!AC301+'Non-Residential - New Const'!T302</f>
        <v>0</v>
      </c>
      <c r="U301" s="21">
        <f t="shared" si="109"/>
        <v>0</v>
      </c>
      <c r="V301" s="22">
        <f t="shared" si="110"/>
        <v>0</v>
      </c>
      <c r="W301" s="19">
        <f>U301-Total!U288</f>
        <v>-242</v>
      </c>
      <c r="X301" s="13">
        <f>W301/Total!U288</f>
        <v>-1</v>
      </c>
      <c r="Y301" s="12">
        <f>V301-Total!V288</f>
        <v>-206985014.31</v>
      </c>
      <c r="Z301" s="13">
        <f>Y301/Total!V288</f>
        <v>-1</v>
      </c>
      <c r="AA301" s="12">
        <f>AA300+Y301</f>
        <v>-681259542.3599999</v>
      </c>
    </row>
    <row r="302" spans="1:40" ht="13.5" thickBot="1" x14ac:dyDescent="0.25">
      <c r="A302" s="27" t="s">
        <v>29</v>
      </c>
      <c r="B302" s="147">
        <v>2026</v>
      </c>
      <c r="C302" s="148">
        <f>'Single-Family'!C302+'Multi-Family'!C302+'Non-Residential - New Const'!C303</f>
        <v>17</v>
      </c>
      <c r="D302" s="148">
        <f>'Single-Family'!D302+'Multi-Family'!E302+'Non-Residential - New Const'!D303</f>
        <v>5440863.5999999996</v>
      </c>
      <c r="E302" s="148">
        <f>'Single-Family'!E302+'Multi-Family'!F302+'Non-Residential - New Const'!E303</f>
        <v>5</v>
      </c>
      <c r="F302" s="148">
        <f>'Single-Family'!F302+'Multi-Family'!H302+'Non-Residential - New Const'!F303</f>
        <v>1300000</v>
      </c>
      <c r="G302" s="148">
        <f>'Single-Family'!G302+'Multi-Family'!I302+'Non-Residential - New Const'!G303</f>
        <v>475</v>
      </c>
      <c r="H302" s="148">
        <f>'Single-Family'!H302+'Multi-Family'!K302+'Non-Residential - New Const'!H303</f>
        <v>106361911.13</v>
      </c>
      <c r="I302" s="148">
        <f>'Single-Family'!I302+'Multi-Family'!L302+'Non-Residential - New Const'!I303</f>
        <v>359</v>
      </c>
      <c r="J302" s="148">
        <f>'Single-Family'!J302+'Multi-Family'!N302+'Non-Residential - New Const'!J303</f>
        <v>495704024.57999998</v>
      </c>
      <c r="K302" s="148">
        <f>'Single-Family'!K302+'Multi-Family'!O302+'Non-Residential - New Const'!K302</f>
        <v>12</v>
      </c>
      <c r="L302" s="148">
        <f>'Single-Family'!L302+'Multi-Family'!Q302+'Non-Residential - New Const'!L303</f>
        <v>12581159</v>
      </c>
      <c r="M302" s="148">
        <f>'Single-Family'!M302+'Multi-Family'!R302+'Non-Residential - New Const'!M303</f>
        <v>13</v>
      </c>
      <c r="N302" s="148">
        <f>'Single-Family'!N302+'Multi-Family'!T302+'Non-Residential - New Const'!N303</f>
        <v>3755139</v>
      </c>
      <c r="O302" s="148">
        <f>'Single-Family'!O302+'Multi-Family'!U302+'Non-Residential - New Const'!O303</f>
        <v>5</v>
      </c>
      <c r="P302" s="148">
        <f>'Single-Family'!P302+'Multi-Family'!W302+'Non-Residential - New Const'!P303</f>
        <v>1585000</v>
      </c>
      <c r="Q302" s="148">
        <f>'Single-Family'!Q302+'Multi-Family'!X302+'Non-Residential - New Const'!Q303</f>
        <v>11</v>
      </c>
      <c r="R302" s="148">
        <f>'Single-Family'!R302+'Multi-Family'!Z302+'Non-Residential - New Const'!R303</f>
        <v>5204113</v>
      </c>
      <c r="S302" s="148">
        <f>'Single-Family'!S302+'Multi-Family'!AA302+'Non-Residential - New Const'!S303</f>
        <v>46</v>
      </c>
      <c r="T302" s="148">
        <f>'Single-Family'!T302+'Multi-Family'!AC302+'Non-Residential - New Const'!T303</f>
        <v>147605638.74000001</v>
      </c>
      <c r="U302" s="141">
        <f>E302+S302+Q302+O302+M302+K302+I302+G302+C302</f>
        <v>943</v>
      </c>
      <c r="V302" s="142">
        <f>F302+T302+R302+P302+N302+L302+J302+H302+D302</f>
        <v>779537849.04999995</v>
      </c>
      <c r="W302" s="143">
        <f>U302-Total!U289</f>
        <v>-2955</v>
      </c>
      <c r="X302" s="144">
        <f>W302/Total!U289</f>
        <v>-0.75808106721395585</v>
      </c>
      <c r="Y302" s="145">
        <f>V302-Total!V289</f>
        <v>-640823261.75999999</v>
      </c>
      <c r="Z302" s="144">
        <f>Y302/Total!V289</f>
        <v>-0.45116925328556268</v>
      </c>
      <c r="AA302" s="145">
        <f>Y302</f>
        <v>-640823261.75999999</v>
      </c>
    </row>
    <row r="303" spans="1:40" x14ac:dyDescent="0.2">
      <c r="A303" s="167" t="s">
        <v>56</v>
      </c>
      <c r="B303" s="167"/>
      <c r="C303" s="167"/>
      <c r="D303" s="167"/>
      <c r="E303" s="167"/>
      <c r="F303" s="167"/>
      <c r="G303" s="167"/>
      <c r="H303" s="167"/>
      <c r="I303" s="167"/>
      <c r="J303" s="167"/>
      <c r="K303" s="167"/>
      <c r="L303" s="167"/>
      <c r="M303" s="167"/>
      <c r="N303" s="167"/>
      <c r="O303" s="167"/>
      <c r="P303" s="28"/>
      <c r="Q303" s="28"/>
      <c r="R303" s="28"/>
      <c r="S303" s="28"/>
      <c r="T303" s="28"/>
      <c r="U303" s="28"/>
      <c r="V303" s="28"/>
      <c r="W303" s="28"/>
      <c r="X303" s="28"/>
      <c r="Y303" s="28"/>
      <c r="Z303" s="28"/>
      <c r="AA303" s="28"/>
    </row>
    <row r="304" spans="1:40" x14ac:dyDescent="0.2">
      <c r="A304" s="167"/>
      <c r="B304" s="167"/>
      <c r="C304" s="167"/>
      <c r="D304" s="167"/>
      <c r="E304" s="167"/>
      <c r="F304" s="167"/>
      <c r="G304" s="167"/>
      <c r="H304" s="167"/>
      <c r="I304" s="167"/>
      <c r="J304" s="167"/>
      <c r="K304" s="167"/>
      <c r="L304" s="167"/>
      <c r="M304" s="167"/>
      <c r="N304" s="167"/>
      <c r="O304" s="167"/>
      <c r="P304" s="28"/>
      <c r="Q304" s="28"/>
      <c r="R304" s="28"/>
      <c r="S304" s="28"/>
      <c r="T304" s="28"/>
      <c r="U304" s="28"/>
      <c r="V304" s="28"/>
      <c r="W304" s="28"/>
      <c r="X304" s="28"/>
      <c r="Y304" s="28"/>
      <c r="Z304" s="28"/>
      <c r="AA304" s="28"/>
    </row>
    <row r="305" spans="1:27" ht="15.75" x14ac:dyDescent="0.25">
      <c r="A305" s="30"/>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5">
      <c r="A306" s="30" t="s">
        <v>42</v>
      </c>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43</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row r="308" spans="1:27" ht="15.75" x14ac:dyDescent="0.2">
      <c r="A308" s="32" t="s">
        <v>55</v>
      </c>
      <c r="B308" s="31"/>
      <c r="C308" s="31"/>
      <c r="D308" s="31"/>
      <c r="E308" s="31"/>
      <c r="F308" s="31"/>
      <c r="G308" s="31"/>
      <c r="H308" s="31"/>
      <c r="I308" s="31"/>
      <c r="J308" s="31"/>
      <c r="K308" s="31"/>
      <c r="L308" s="31"/>
      <c r="M308" s="31"/>
      <c r="N308" s="31"/>
      <c r="O308" s="31"/>
      <c r="P308" s="28"/>
      <c r="Q308" s="28"/>
      <c r="R308" s="28"/>
      <c r="S308" s="28"/>
      <c r="T308" s="28"/>
      <c r="U308" s="28"/>
      <c r="V308" s="28"/>
      <c r="W308" s="28"/>
      <c r="X308" s="28"/>
      <c r="Y308" s="28"/>
      <c r="Z308" s="28"/>
      <c r="AA308" s="28"/>
    </row>
    <row r="309" spans="1:27" ht="15.75" x14ac:dyDescent="0.2">
      <c r="A309" s="32" t="s">
        <v>45</v>
      </c>
      <c r="B309" s="31"/>
      <c r="C309" s="31"/>
      <c r="D309" s="31"/>
      <c r="E309" s="31"/>
      <c r="F309" s="31"/>
      <c r="G309" s="31"/>
      <c r="H309" s="31"/>
      <c r="I309" s="31"/>
      <c r="J309" s="31"/>
      <c r="K309" s="31"/>
      <c r="L309" s="31"/>
      <c r="M309" s="31"/>
      <c r="N309" s="31"/>
      <c r="O309" s="31"/>
      <c r="P309" s="28"/>
      <c r="Q309" s="28"/>
      <c r="R309" s="28"/>
      <c r="S309" s="28"/>
      <c r="T309" s="28"/>
      <c r="U309" s="28"/>
      <c r="V309" s="28"/>
      <c r="W309" s="28"/>
      <c r="X309" s="28"/>
      <c r="Y309" s="28"/>
      <c r="Z309" s="28"/>
      <c r="AA309" s="28"/>
    </row>
    <row r="310" spans="1:27" ht="15.75" x14ac:dyDescent="0.25">
      <c r="A310" s="33" t="s">
        <v>54</v>
      </c>
      <c r="B310" s="31"/>
      <c r="C310" s="31"/>
      <c r="D310" s="31"/>
      <c r="E310" s="31"/>
      <c r="F310" s="31"/>
      <c r="G310" s="31"/>
      <c r="H310" s="31"/>
      <c r="I310" s="31"/>
      <c r="J310" s="31"/>
      <c r="K310" s="31"/>
      <c r="L310" s="31"/>
      <c r="M310" s="31"/>
      <c r="N310" s="31"/>
      <c r="O310" s="31"/>
      <c r="P310" s="28"/>
      <c r="Q310" s="28"/>
      <c r="R310" s="28"/>
      <c r="S310" s="28"/>
      <c r="T310" s="28"/>
      <c r="U310" s="28"/>
      <c r="V310" s="28"/>
      <c r="W310" s="28"/>
      <c r="X310" s="28"/>
      <c r="Y310" s="28"/>
      <c r="Z310" s="28"/>
      <c r="AA310" s="28"/>
    </row>
    <row r="316" spans="1:27" x14ac:dyDescent="0.2">
      <c r="C316" s="45"/>
    </row>
  </sheetData>
  <mergeCells count="13">
    <mergeCell ref="U2:V2"/>
    <mergeCell ref="W2:AA2"/>
    <mergeCell ref="A303:O304"/>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302">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16">
    <cfRule type="expression" dxfId="17" priority="102">
      <formula>MOD(ROW(),2)=1</formula>
    </cfRule>
  </conditionalFormatting>
  <conditionalFormatting sqref="C212:T302">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302">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07"/>
  <sheetViews>
    <sheetView zoomScaleNormal="100" workbookViewId="0">
      <pane xSplit="2" ySplit="3" topLeftCell="C271" activePane="bottomRight" state="frozen"/>
      <selection pane="topRight" activeCell="C1" sqref="C1"/>
      <selection pane="bottomLeft" activeCell="A4" sqref="A4"/>
      <selection pane="bottomRight" activeCell="D296" sqref="D296"/>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8" t="s">
        <v>31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 customFormat="1" x14ac:dyDescent="0.2">
      <c r="A2" s="127"/>
      <c r="B2" s="128"/>
      <c r="C2" s="169" t="s">
        <v>1</v>
      </c>
      <c r="D2" s="169"/>
      <c r="E2" s="169" t="s">
        <v>32</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378</v>
      </c>
      <c r="AM277" s="26">
        <v>159</v>
      </c>
      <c r="AN277" s="26">
        <v>173</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64504637.079999991</v>
      </c>
      <c r="AM278" s="26">
        <v>35387791.590000004</v>
      </c>
      <c r="AN278" s="26">
        <v>42460135.359999999</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64.504637079999995</v>
      </c>
      <c r="AM279" s="26">
        <f t="shared" si="104"/>
        <v>35.387791590000006</v>
      </c>
      <c r="AN279" s="26">
        <f t="shared" si="104"/>
        <v>42.460135360000002</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8</v>
      </c>
      <c r="D286" s="43">
        <v>2065031</v>
      </c>
      <c r="E286" s="152">
        <v>15</v>
      </c>
      <c r="F286" s="10">
        <v>4445000</v>
      </c>
      <c r="G286" s="45">
        <v>260</v>
      </c>
      <c r="H286" s="45">
        <v>28095842.759999998</v>
      </c>
      <c r="I286" s="45">
        <v>71</v>
      </c>
      <c r="J286" s="45">
        <v>20501635.34</v>
      </c>
      <c r="K286" s="45">
        <v>4</v>
      </c>
      <c r="L286" s="45">
        <v>1615528</v>
      </c>
      <c r="M286" s="45">
        <v>10</v>
      </c>
      <c r="N286" s="45">
        <v>3579155</v>
      </c>
      <c r="O286" s="45">
        <v>3</v>
      </c>
      <c r="P286" s="45">
        <v>1255000</v>
      </c>
      <c r="Q286" s="45">
        <v>0</v>
      </c>
      <c r="R286" s="45">
        <v>0</v>
      </c>
      <c r="S286" s="45">
        <v>7</v>
      </c>
      <c r="T286" s="45">
        <v>2947444.98</v>
      </c>
      <c r="U286" s="21">
        <f t="shared" si="101"/>
        <v>378</v>
      </c>
      <c r="V286" s="22">
        <f t="shared" si="105"/>
        <v>64504637.079999991</v>
      </c>
      <c r="W286" s="19">
        <f>U286-'Single-Family'!U273</f>
        <v>144</v>
      </c>
      <c r="X286" s="13">
        <f>W286/'Single-Family'!U273</f>
        <v>0.61538461538461542</v>
      </c>
      <c r="Y286" s="12">
        <f>V286-'Single-Family'!V273</f>
        <v>9103235.1199999899</v>
      </c>
      <c r="Z286" s="13">
        <f>Y286/'Single-Family'!V273</f>
        <v>0.16431416530889517</v>
      </c>
      <c r="AA286" s="12">
        <f t="shared" si="102"/>
        <v>19487265.479999989</v>
      </c>
    </row>
    <row r="287" spans="1:40" x14ac:dyDescent="0.2">
      <c r="A287" s="26" t="s">
        <v>27</v>
      </c>
      <c r="B287" s="9">
        <v>2025</v>
      </c>
      <c r="C287" s="43">
        <v>2</v>
      </c>
      <c r="D287" s="43">
        <v>288653</v>
      </c>
      <c r="E287" s="152">
        <v>6</v>
      </c>
      <c r="F287" s="10">
        <v>4745000</v>
      </c>
      <c r="G287" s="45">
        <v>85</v>
      </c>
      <c r="H287" s="45">
        <v>11703406</v>
      </c>
      <c r="I287" s="45">
        <v>58</v>
      </c>
      <c r="J287" s="45">
        <v>16230116.109999999</v>
      </c>
      <c r="K287" s="45">
        <v>0</v>
      </c>
      <c r="L287" s="45">
        <v>0</v>
      </c>
      <c r="M287" s="45">
        <v>1</v>
      </c>
      <c r="N287" s="45">
        <v>223978</v>
      </c>
      <c r="O287" s="45">
        <v>0</v>
      </c>
      <c r="P287" s="45">
        <v>0</v>
      </c>
      <c r="Q287" s="45">
        <v>2</v>
      </c>
      <c r="R287" s="45">
        <v>830000</v>
      </c>
      <c r="S287" s="45">
        <v>5</v>
      </c>
      <c r="T287" s="45">
        <v>1366638.48</v>
      </c>
      <c r="U287" s="21">
        <f t="shared" si="101"/>
        <v>159</v>
      </c>
      <c r="V287" s="22">
        <f t="shared" si="105"/>
        <v>35387791.590000004</v>
      </c>
      <c r="W287" s="19">
        <f>U287-'Single-Family'!U274</f>
        <v>-38</v>
      </c>
      <c r="X287" s="13">
        <f>W287/'Single-Family'!U274</f>
        <v>-0.19289340101522842</v>
      </c>
      <c r="Y287" s="12">
        <f>V287-'Single-Family'!V274</f>
        <v>-7708999.5099999979</v>
      </c>
      <c r="Z287" s="13">
        <f>Y287/'Single-Family'!V274</f>
        <v>-0.17887641546472349</v>
      </c>
      <c r="AA287" s="12">
        <f t="shared" si="102"/>
        <v>11778265.969999991</v>
      </c>
    </row>
    <row r="288" spans="1:40" x14ac:dyDescent="0.2">
      <c r="A288" s="26" t="s">
        <v>28</v>
      </c>
      <c r="B288" s="9">
        <v>2025</v>
      </c>
      <c r="C288" s="43">
        <v>5</v>
      </c>
      <c r="D288" s="43">
        <v>1076145.25</v>
      </c>
      <c r="E288" s="152">
        <v>5</v>
      </c>
      <c r="F288" s="10">
        <v>3170000</v>
      </c>
      <c r="G288" s="45">
        <v>93</v>
      </c>
      <c r="H288" s="45">
        <v>14617948</v>
      </c>
      <c r="I288" s="45">
        <v>55</v>
      </c>
      <c r="J288" s="45">
        <v>16827438.199999999</v>
      </c>
      <c r="K288" s="45">
        <v>5</v>
      </c>
      <c r="L288" s="45">
        <v>1548890.5</v>
      </c>
      <c r="M288" s="45">
        <v>2</v>
      </c>
      <c r="N288" s="45">
        <v>1151764</v>
      </c>
      <c r="O288" s="45">
        <v>0</v>
      </c>
      <c r="P288" s="45">
        <v>0</v>
      </c>
      <c r="Q288" s="45">
        <v>0</v>
      </c>
      <c r="R288" s="45">
        <v>0</v>
      </c>
      <c r="S288" s="45">
        <v>8</v>
      </c>
      <c r="T288" s="45">
        <v>4067949.4099999997</v>
      </c>
      <c r="U288" s="21">
        <f t="shared" si="101"/>
        <v>173</v>
      </c>
      <c r="V288" s="22">
        <f t="shared" si="105"/>
        <v>42460135.359999999</v>
      </c>
      <c r="W288" s="19">
        <f>U288-'Single-Family'!U275</f>
        <v>-7</v>
      </c>
      <c r="X288" s="13">
        <f>W288/'Single-Family'!U275</f>
        <v>-3.888888888888889E-2</v>
      </c>
      <c r="Y288" s="12">
        <f>V288-'Single-Family'!V275</f>
        <v>1711642.1799999997</v>
      </c>
      <c r="Z288" s="13">
        <f>Y288/'Single-Family'!V275</f>
        <v>4.2005042307677293E-2</v>
      </c>
      <c r="AA288" s="12">
        <f>AA287+Y288</f>
        <v>13489908.149999991</v>
      </c>
    </row>
    <row r="289" spans="1:40" ht="13.5" thickBot="1" x14ac:dyDescent="0.25">
      <c r="A289" s="27" t="s">
        <v>29</v>
      </c>
      <c r="B289" s="15">
        <v>2025</v>
      </c>
      <c r="C289" s="44">
        <f>SUM(C277:C288)</f>
        <v>63</v>
      </c>
      <c r="D289" s="44">
        <f t="shared" ref="D289" si="106">SUM(D277:D288)</f>
        <v>13788242.25</v>
      </c>
      <c r="E289" s="149">
        <f>SUM(E277:E288)</f>
        <v>90</v>
      </c>
      <c r="F289" s="44">
        <f t="shared" ref="F289:V289" si="107">SUM(F277:F288)</f>
        <v>36064232</v>
      </c>
      <c r="G289" s="149">
        <f t="shared" si="107"/>
        <v>1974</v>
      </c>
      <c r="H289" s="44">
        <f t="shared" si="107"/>
        <v>250166271.75999999</v>
      </c>
      <c r="I289" s="149">
        <f t="shared" si="107"/>
        <v>1041</v>
      </c>
      <c r="J289" s="44">
        <f t="shared" si="107"/>
        <v>282004097.88</v>
      </c>
      <c r="K289" s="149">
        <f t="shared" si="107"/>
        <v>38</v>
      </c>
      <c r="L289" s="44">
        <f t="shared" si="107"/>
        <v>12437212.6</v>
      </c>
      <c r="M289" s="149">
        <f t="shared" si="107"/>
        <v>69</v>
      </c>
      <c r="N289" s="44">
        <f t="shared" si="107"/>
        <v>24625304</v>
      </c>
      <c r="O289" s="149">
        <f t="shared" si="107"/>
        <v>10</v>
      </c>
      <c r="P289" s="44">
        <f t="shared" si="107"/>
        <v>4405000</v>
      </c>
      <c r="Q289" s="149">
        <f t="shared" si="107"/>
        <v>26</v>
      </c>
      <c r="R289" s="44">
        <f t="shared" si="107"/>
        <v>11113000</v>
      </c>
      <c r="S289" s="149">
        <f t="shared" si="107"/>
        <v>59</v>
      </c>
      <c r="T289" s="16">
        <f t="shared" si="107"/>
        <v>21757250.970000003</v>
      </c>
      <c r="U289" s="23">
        <f>SUM(U277:U288)</f>
        <v>3370</v>
      </c>
      <c r="V289" s="24">
        <f t="shared" si="107"/>
        <v>656360611.46000004</v>
      </c>
      <c r="W289" s="20">
        <f>U289-'Single-Family'!U276</f>
        <v>221</v>
      </c>
      <c r="X289" s="18">
        <f>W289/'Single-Family'!U276</f>
        <v>7.0181009844395043E-2</v>
      </c>
      <c r="Y289" s="17">
        <f>V289-'Single-Family'!V276</f>
        <v>13489908.150000095</v>
      </c>
      <c r="Z289" s="18">
        <f>Y289/'Single-Family'!V276</f>
        <v>2.0983858932353775E-2</v>
      </c>
      <c r="AA289" s="17">
        <f>Y289</f>
        <v>13489908.150000095</v>
      </c>
    </row>
    <row r="290" spans="1:40" x14ac:dyDescent="0.2">
      <c r="A290" s="26" t="s">
        <v>17</v>
      </c>
      <c r="B290" s="9">
        <v>2026</v>
      </c>
      <c r="C290" s="150">
        <v>2</v>
      </c>
      <c r="D290" s="150">
        <v>548321.6</v>
      </c>
      <c r="E290" s="151">
        <v>0</v>
      </c>
      <c r="F290" s="10">
        <v>0</v>
      </c>
      <c r="G290" s="45">
        <v>173</v>
      </c>
      <c r="H290" s="45">
        <v>17048405</v>
      </c>
      <c r="I290" s="45">
        <v>81</v>
      </c>
      <c r="J290" s="45">
        <v>23630126.950000003</v>
      </c>
      <c r="K290" s="45">
        <v>5</v>
      </c>
      <c r="L290" s="45">
        <v>1504945</v>
      </c>
      <c r="M290" s="45">
        <v>4</v>
      </c>
      <c r="N290" s="45">
        <v>1114000</v>
      </c>
      <c r="O290" s="45">
        <v>2</v>
      </c>
      <c r="P290" s="45">
        <v>560000</v>
      </c>
      <c r="Q290" s="45">
        <v>1</v>
      </c>
      <c r="R290" s="45">
        <v>350000</v>
      </c>
      <c r="S290" s="45">
        <v>4</v>
      </c>
      <c r="T290" s="45">
        <v>982601.84</v>
      </c>
      <c r="U290" s="21">
        <f>SUM(C290+G290+I290+K290+M290+O290+Q290+S290+E290)</f>
        <v>272</v>
      </c>
      <c r="V290" s="22">
        <f>SUM(D290+H290+J290+L290+N290+P290+R290+T290+F290)</f>
        <v>45738400.390000008</v>
      </c>
      <c r="W290" s="19">
        <f>U290-'Single-Family'!U277</f>
        <v>-65</v>
      </c>
      <c r="X290" s="13">
        <f>W290/'Single-Family'!U277</f>
        <v>-0.19287833827893175</v>
      </c>
      <c r="Y290" s="12">
        <f>V290-'Single-Family'!V277</f>
        <v>-4424457.2199999914</v>
      </c>
      <c r="Z290" s="13">
        <f>Y290/'Single-Family'!V277</f>
        <v>-8.8201857525715854E-2</v>
      </c>
      <c r="AA290" s="12">
        <f>Y290</f>
        <v>-4424457.2199999914</v>
      </c>
      <c r="AC290" s="26">
        <f t="array" ref="AC290:AN291">TRANSPOSE(U290:V301)</f>
        <v>272</v>
      </c>
      <c r="AD290" s="26">
        <v>216</v>
      </c>
      <c r="AE290" s="26">
        <v>347</v>
      </c>
      <c r="AF290" s="26">
        <v>0</v>
      </c>
      <c r="AG290" s="26">
        <v>0</v>
      </c>
      <c r="AH290" s="26">
        <v>0</v>
      </c>
      <c r="AI290" s="26">
        <v>0</v>
      </c>
      <c r="AJ290" s="26">
        <v>0</v>
      </c>
      <c r="AK290" s="26">
        <v>0</v>
      </c>
      <c r="AL290" s="26">
        <v>0</v>
      </c>
      <c r="AM290" s="26">
        <v>0</v>
      </c>
      <c r="AN290" s="26">
        <v>0</v>
      </c>
    </row>
    <row r="291" spans="1:40" x14ac:dyDescent="0.2">
      <c r="A291" s="26" t="s">
        <v>18</v>
      </c>
      <c r="B291" s="9">
        <v>2026</v>
      </c>
      <c r="C291" s="43">
        <v>1</v>
      </c>
      <c r="D291" s="43">
        <v>172177</v>
      </c>
      <c r="E291" s="152">
        <v>0</v>
      </c>
      <c r="F291" s="10">
        <v>0</v>
      </c>
      <c r="G291" s="45">
        <v>93</v>
      </c>
      <c r="H291" s="45">
        <v>14820017</v>
      </c>
      <c r="I291" s="45">
        <v>100</v>
      </c>
      <c r="J291" s="45">
        <v>26138261.590000004</v>
      </c>
      <c r="K291" s="45">
        <v>5</v>
      </c>
      <c r="L291" s="45">
        <v>1772219</v>
      </c>
      <c r="M291" s="45">
        <v>3</v>
      </c>
      <c r="N291" s="45">
        <v>1224687</v>
      </c>
      <c r="O291" s="45">
        <v>1</v>
      </c>
      <c r="P291" s="45">
        <v>325000</v>
      </c>
      <c r="Q291" s="45">
        <v>5</v>
      </c>
      <c r="R291" s="45">
        <v>2019113</v>
      </c>
      <c r="S291" s="45">
        <v>8</v>
      </c>
      <c r="T291" s="45">
        <v>1533707.52</v>
      </c>
      <c r="U291" s="21">
        <f t="shared" ref="U291:U301" si="108">SUM(C291+G291+I291+K291+M291+O291+Q291+S291+E291)</f>
        <v>216</v>
      </c>
      <c r="V291" s="22">
        <f>SUM(D291+H291+J291+L291+N291+P291+R291+T291+F291)</f>
        <v>48005182.110000007</v>
      </c>
      <c r="W291" s="19">
        <f>U291-'Single-Family'!U278</f>
        <v>8</v>
      </c>
      <c r="X291" s="13">
        <f>W291/'Single-Family'!U278</f>
        <v>3.8461538461538464E-2</v>
      </c>
      <c r="Y291" s="12">
        <f>V291-'Single-Family'!V278</f>
        <v>877570.58000000566</v>
      </c>
      <c r="Z291" s="13">
        <f>Y291/'Single-Family'!V278</f>
        <v>1.8621155443903008E-2</v>
      </c>
      <c r="AA291" s="12">
        <f t="shared" ref="AA291:AA300" si="109">AA290+Y291</f>
        <v>-3546886.6399999857</v>
      </c>
      <c r="AC291" s="26">
        <v>45738400.390000008</v>
      </c>
      <c r="AD291" s="26">
        <v>48005182.110000007</v>
      </c>
      <c r="AE291" s="26">
        <v>66149234.219999991</v>
      </c>
      <c r="AF291" s="26">
        <v>0</v>
      </c>
      <c r="AG291" s="26">
        <v>0</v>
      </c>
      <c r="AH291" s="26">
        <v>0</v>
      </c>
      <c r="AI291" s="26">
        <v>0</v>
      </c>
      <c r="AJ291" s="26">
        <v>0</v>
      </c>
      <c r="AK291" s="26">
        <v>0</v>
      </c>
      <c r="AL291" s="26">
        <v>0</v>
      </c>
      <c r="AM291" s="26">
        <v>0</v>
      </c>
      <c r="AN291" s="26">
        <v>0</v>
      </c>
    </row>
    <row r="292" spans="1:40" x14ac:dyDescent="0.2">
      <c r="A292" s="26" t="s">
        <v>19</v>
      </c>
      <c r="B292" s="9">
        <v>2026</v>
      </c>
      <c r="C292" s="43">
        <v>9</v>
      </c>
      <c r="D292" s="43">
        <v>2404126</v>
      </c>
      <c r="E292" s="152">
        <v>3</v>
      </c>
      <c r="F292" s="10">
        <v>1040000</v>
      </c>
      <c r="G292" s="45">
        <v>151</v>
      </c>
      <c r="H292" s="45">
        <v>20566923</v>
      </c>
      <c r="I292" s="45">
        <v>147</v>
      </c>
      <c r="J292" s="45">
        <v>32406378.599999994</v>
      </c>
      <c r="K292" s="45">
        <v>1</v>
      </c>
      <c r="L292" s="45">
        <v>303995</v>
      </c>
      <c r="M292" s="45">
        <v>4</v>
      </c>
      <c r="N292" s="45">
        <v>821732</v>
      </c>
      <c r="O292" s="45">
        <v>2</v>
      </c>
      <c r="P292" s="45">
        <v>700000</v>
      </c>
      <c r="Q292" s="45">
        <v>3</v>
      </c>
      <c r="R292" s="45">
        <v>1785000</v>
      </c>
      <c r="S292" s="45">
        <v>27</v>
      </c>
      <c r="T292" s="45">
        <v>6121079.6199999992</v>
      </c>
      <c r="U292" s="21">
        <f t="shared" si="108"/>
        <v>347</v>
      </c>
      <c r="V292" s="22">
        <f t="shared" ref="V292" si="110">SUM(D292+H292+J292+L292+N292+P292+R292+T292+F292)</f>
        <v>66149234.219999991</v>
      </c>
      <c r="W292" s="19">
        <f>U292-'Single-Family'!U279</f>
        <v>61</v>
      </c>
      <c r="X292" s="13">
        <f>W292/'Single-Family'!U279</f>
        <v>0.21328671328671328</v>
      </c>
      <c r="Y292" s="12">
        <f>V292-'Single-Family'!V279</f>
        <v>4152057.109999992</v>
      </c>
      <c r="Z292" s="13">
        <f>Y292/'Single-Family'!V279</f>
        <v>6.6971712318983551E-2</v>
      </c>
      <c r="AA292" s="12">
        <f t="shared" si="109"/>
        <v>605170.47000000626</v>
      </c>
      <c r="AC292" s="26">
        <f>AC291/$AC$137</f>
        <v>45.73840039000001</v>
      </c>
      <c r="AD292" s="26">
        <f t="shared" ref="AD292:AN292" si="111">AD291/$AC$137</f>
        <v>48.005182110000007</v>
      </c>
      <c r="AE292" s="26">
        <f t="shared" si="111"/>
        <v>66.149234219999997</v>
      </c>
      <c r="AF292" s="26">
        <f t="shared" si="111"/>
        <v>0</v>
      </c>
      <c r="AG292" s="26">
        <f t="shared" si="111"/>
        <v>0</v>
      </c>
      <c r="AH292" s="26">
        <f t="shared" si="111"/>
        <v>0</v>
      </c>
      <c r="AI292" s="26">
        <f t="shared" si="111"/>
        <v>0</v>
      </c>
      <c r="AJ292" s="26">
        <f t="shared" si="111"/>
        <v>0</v>
      </c>
      <c r="AK292" s="26">
        <f t="shared" si="111"/>
        <v>0</v>
      </c>
      <c r="AL292" s="26">
        <f t="shared" si="111"/>
        <v>0</v>
      </c>
      <c r="AM292" s="26">
        <f t="shared" si="111"/>
        <v>0</v>
      </c>
      <c r="AN292" s="26">
        <f t="shared" si="111"/>
        <v>0</v>
      </c>
    </row>
    <row r="293" spans="1:40" x14ac:dyDescent="0.2">
      <c r="A293" s="26" t="s">
        <v>20</v>
      </c>
      <c r="B293" s="9">
        <v>2026</v>
      </c>
      <c r="C293" s="43">
        <v>0</v>
      </c>
      <c r="D293" s="43">
        <v>0</v>
      </c>
      <c r="E293" s="152">
        <v>0</v>
      </c>
      <c r="F293" s="10">
        <v>0</v>
      </c>
      <c r="G293" s="45">
        <v>0</v>
      </c>
      <c r="H293" s="45">
        <v>0</v>
      </c>
      <c r="I293" s="45">
        <v>0</v>
      </c>
      <c r="J293" s="45">
        <v>0</v>
      </c>
      <c r="K293" s="45">
        <v>0</v>
      </c>
      <c r="L293" s="45">
        <v>0</v>
      </c>
      <c r="M293" s="45">
        <v>0</v>
      </c>
      <c r="N293" s="45">
        <v>0</v>
      </c>
      <c r="O293" s="45">
        <v>0</v>
      </c>
      <c r="P293" s="45">
        <v>0</v>
      </c>
      <c r="Q293" s="45">
        <v>0</v>
      </c>
      <c r="R293" s="45">
        <v>0</v>
      </c>
      <c r="S293" s="45">
        <v>0</v>
      </c>
      <c r="T293" s="45">
        <v>0</v>
      </c>
      <c r="U293" s="21">
        <f t="shared" si="108"/>
        <v>0</v>
      </c>
      <c r="V293" s="22">
        <f>SUM(D293+H293+J293+L293+N293+P293+R293+T293+F293)</f>
        <v>0</v>
      </c>
      <c r="W293" s="19">
        <f>U293-'Single-Family'!U280</f>
        <v>-277</v>
      </c>
      <c r="X293" s="13">
        <f>W293/'Single-Family'!U280</f>
        <v>-1</v>
      </c>
      <c r="Y293" s="12">
        <f>V293-'Single-Family'!V280</f>
        <v>-56652773.130000003</v>
      </c>
      <c r="Z293" s="13">
        <f>Y293/'Single-Family'!V280</f>
        <v>-1</v>
      </c>
      <c r="AA293" s="12">
        <f t="shared" si="109"/>
        <v>-56047602.659999996</v>
      </c>
    </row>
    <row r="294" spans="1:40" x14ac:dyDescent="0.2">
      <c r="A294" s="26" t="s">
        <v>21</v>
      </c>
      <c r="B294" s="9">
        <v>2026</v>
      </c>
      <c r="C294" s="43">
        <v>0</v>
      </c>
      <c r="D294" s="43">
        <v>0</v>
      </c>
      <c r="E294" s="152">
        <v>0</v>
      </c>
      <c r="F294" s="10">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08"/>
        <v>0</v>
      </c>
      <c r="V294" s="22">
        <f t="shared" ref="V294:V301" si="112">SUM(D294+H294+J294+L294+N294+P294+R294+T294+F294)</f>
        <v>0</v>
      </c>
      <c r="W294" s="19">
        <f>U294-'Single-Family'!U281</f>
        <v>-275</v>
      </c>
      <c r="X294" s="13">
        <f>W294/'Single-Family'!U281</f>
        <v>-1</v>
      </c>
      <c r="Y294" s="12">
        <f>V294-'Single-Family'!V281</f>
        <v>-57412350.300000004</v>
      </c>
      <c r="Z294" s="13">
        <f>Y294/'Single-Family'!V281</f>
        <v>-1</v>
      </c>
      <c r="AA294" s="12">
        <f t="shared" si="109"/>
        <v>-113459952.96000001</v>
      </c>
    </row>
    <row r="295" spans="1:40" x14ac:dyDescent="0.2">
      <c r="A295" s="26" t="s">
        <v>22</v>
      </c>
      <c r="B295" s="9">
        <v>2026</v>
      </c>
      <c r="C295" s="43">
        <v>0</v>
      </c>
      <c r="D295" s="43">
        <v>0</v>
      </c>
      <c r="E295" s="152">
        <v>0</v>
      </c>
      <c r="F295" s="10">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08"/>
        <v>0</v>
      </c>
      <c r="V295" s="22">
        <f t="shared" si="112"/>
        <v>0</v>
      </c>
      <c r="W295" s="19">
        <f>U295-'Single-Family'!U282</f>
        <v>-217</v>
      </c>
      <c r="X295" s="13">
        <f>W295/'Single-Family'!U282</f>
        <v>-1</v>
      </c>
      <c r="Y295" s="12">
        <f>V295-'Single-Family'!V282</f>
        <v>-50400153.469999999</v>
      </c>
      <c r="Z295" s="13">
        <f>Y295/'Single-Family'!V282</f>
        <v>-1</v>
      </c>
      <c r="AA295" s="12">
        <f t="shared" si="109"/>
        <v>-163860106.43000001</v>
      </c>
    </row>
    <row r="296" spans="1:40" x14ac:dyDescent="0.2">
      <c r="A296" s="26" t="s">
        <v>23</v>
      </c>
      <c r="B296" s="9">
        <v>2026</v>
      </c>
      <c r="C296" s="43">
        <v>0</v>
      </c>
      <c r="D296" s="43">
        <v>0</v>
      </c>
      <c r="E296" s="152">
        <v>0</v>
      </c>
      <c r="F296" s="10">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08"/>
        <v>0</v>
      </c>
      <c r="V296" s="22">
        <f t="shared" si="112"/>
        <v>0</v>
      </c>
      <c r="W296" s="19">
        <f>U296-'Single-Family'!U283</f>
        <v>-423</v>
      </c>
      <c r="X296" s="13">
        <f>W296/'Single-Family'!U283</f>
        <v>-1</v>
      </c>
      <c r="Y296" s="12">
        <f>V296-'Single-Family'!V283</f>
        <v>-53697539.600000001</v>
      </c>
      <c r="Z296" s="13">
        <f>Y296/'Single-Family'!V283</f>
        <v>-1</v>
      </c>
      <c r="AA296" s="12">
        <f t="shared" si="109"/>
        <v>-217557646.03</v>
      </c>
    </row>
    <row r="297" spans="1:40" x14ac:dyDescent="0.2">
      <c r="A297" s="26" t="s">
        <v>24</v>
      </c>
      <c r="B297" s="9">
        <v>2026</v>
      </c>
      <c r="C297" s="43">
        <v>0</v>
      </c>
      <c r="D297" s="43">
        <v>0</v>
      </c>
      <c r="E297" s="152">
        <v>0</v>
      </c>
      <c r="F297" s="10">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08"/>
        <v>0</v>
      </c>
      <c r="V297" s="22">
        <f t="shared" si="112"/>
        <v>0</v>
      </c>
      <c r="W297" s="19">
        <f>U297-'Single-Family'!U284</f>
        <v>-264</v>
      </c>
      <c r="X297" s="13">
        <f>W297/'Single-Family'!U284</f>
        <v>-1</v>
      </c>
      <c r="Y297" s="12">
        <f>V297-'Single-Family'!V284</f>
        <v>-62454065.969999999</v>
      </c>
      <c r="Z297" s="13">
        <f>Y297/'Single-Family'!V284</f>
        <v>-1</v>
      </c>
      <c r="AA297" s="12">
        <f t="shared" si="109"/>
        <v>-280011712</v>
      </c>
    </row>
    <row r="298" spans="1:40" x14ac:dyDescent="0.2">
      <c r="A298" s="26" t="s">
        <v>25</v>
      </c>
      <c r="B298" s="9">
        <v>2026</v>
      </c>
      <c r="C298" s="43">
        <v>0</v>
      </c>
      <c r="D298" s="43">
        <v>0</v>
      </c>
      <c r="E298" s="152">
        <v>0</v>
      </c>
      <c r="F298" s="10">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08"/>
        <v>0</v>
      </c>
      <c r="V298" s="22">
        <f t="shared" si="112"/>
        <v>0</v>
      </c>
      <c r="W298" s="19">
        <f>U298-'Single-Family'!U285</f>
        <v>-373</v>
      </c>
      <c r="X298" s="13">
        <f>W298/'Single-Family'!U285</f>
        <v>-1</v>
      </c>
      <c r="Y298" s="12">
        <f>V298-'Single-Family'!V285</f>
        <v>-74103518.709999993</v>
      </c>
      <c r="Z298" s="13">
        <f>Y298/'Single-Family'!V285</f>
        <v>-1</v>
      </c>
      <c r="AA298" s="12">
        <f t="shared" si="109"/>
        <v>-354115230.70999998</v>
      </c>
    </row>
    <row r="299" spans="1:40" x14ac:dyDescent="0.2">
      <c r="A299" s="26" t="s">
        <v>26</v>
      </c>
      <c r="B299" s="9">
        <v>2026</v>
      </c>
      <c r="C299" s="43">
        <v>0</v>
      </c>
      <c r="D299" s="43">
        <v>0</v>
      </c>
      <c r="E299" s="152">
        <v>0</v>
      </c>
      <c r="F299" s="10">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08"/>
        <v>0</v>
      </c>
      <c r="V299" s="22">
        <f t="shared" si="112"/>
        <v>0</v>
      </c>
      <c r="W299" s="19">
        <f>U299-'Single-Family'!U286</f>
        <v>-378</v>
      </c>
      <c r="X299" s="13">
        <f>W299/'Single-Family'!U286</f>
        <v>-1</v>
      </c>
      <c r="Y299" s="12">
        <f>V299-'Single-Family'!V286</f>
        <v>-64504637.079999991</v>
      </c>
      <c r="Z299" s="13">
        <f>Y299/'Single-Family'!V286</f>
        <v>-1</v>
      </c>
      <c r="AA299" s="12">
        <f t="shared" si="109"/>
        <v>-418619867.78999996</v>
      </c>
    </row>
    <row r="300" spans="1:40" x14ac:dyDescent="0.2">
      <c r="A300" s="26" t="s">
        <v>27</v>
      </c>
      <c r="B300" s="9">
        <v>2026</v>
      </c>
      <c r="C300" s="43">
        <v>0</v>
      </c>
      <c r="D300" s="43">
        <v>0</v>
      </c>
      <c r="E300" s="152">
        <v>0</v>
      </c>
      <c r="F300" s="10">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08"/>
        <v>0</v>
      </c>
      <c r="V300" s="22">
        <f t="shared" si="112"/>
        <v>0</v>
      </c>
      <c r="W300" s="19">
        <f>U300-'Single-Family'!U287</f>
        <v>-159</v>
      </c>
      <c r="X300" s="13">
        <f>W300/'Single-Family'!U287</f>
        <v>-1</v>
      </c>
      <c r="Y300" s="12">
        <f>V300-'Single-Family'!V287</f>
        <v>-35387791.590000004</v>
      </c>
      <c r="Z300" s="13">
        <f>Y300/'Single-Family'!V287</f>
        <v>-1</v>
      </c>
      <c r="AA300" s="12">
        <f t="shared" si="109"/>
        <v>-454007659.38</v>
      </c>
    </row>
    <row r="301" spans="1:40" x14ac:dyDescent="0.2">
      <c r="A301" s="26" t="s">
        <v>28</v>
      </c>
      <c r="B301" s="9">
        <v>2026</v>
      </c>
      <c r="C301" s="43">
        <v>0</v>
      </c>
      <c r="D301" s="43">
        <v>0</v>
      </c>
      <c r="E301" s="152">
        <v>0</v>
      </c>
      <c r="F301" s="10">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08"/>
        <v>0</v>
      </c>
      <c r="V301" s="22">
        <f t="shared" si="112"/>
        <v>0</v>
      </c>
      <c r="W301" s="19">
        <f>U301-'Single-Family'!U288</f>
        <v>-173</v>
      </c>
      <c r="X301" s="13">
        <f>W301/'Single-Family'!U288</f>
        <v>-1</v>
      </c>
      <c r="Y301" s="12">
        <f>V301-'Single-Family'!V288</f>
        <v>-42460135.359999999</v>
      </c>
      <c r="Z301" s="13">
        <f>Y301/'Single-Family'!V288</f>
        <v>-1</v>
      </c>
      <c r="AA301" s="12">
        <f>AA300+Y301</f>
        <v>-496467794.74000001</v>
      </c>
    </row>
    <row r="302" spans="1:40" ht="13.5" thickBot="1" x14ac:dyDescent="0.25">
      <c r="A302" s="27" t="s">
        <v>29</v>
      </c>
      <c r="B302" s="15">
        <v>2026</v>
      </c>
      <c r="C302" s="44">
        <f>SUM(C290:C301)</f>
        <v>12</v>
      </c>
      <c r="D302" s="44">
        <f t="shared" ref="D302" si="113">SUM(D290:D301)</f>
        <v>3124624.6</v>
      </c>
      <c r="E302" s="149">
        <f>SUM(E290:E301)</f>
        <v>3</v>
      </c>
      <c r="F302" s="44">
        <f t="shared" ref="F302:V302" si="114">SUM(F290:F301)</f>
        <v>1040000</v>
      </c>
      <c r="G302" s="149">
        <f t="shared" si="114"/>
        <v>417</v>
      </c>
      <c r="H302" s="44">
        <f t="shared" si="114"/>
        <v>52435345</v>
      </c>
      <c r="I302" s="149">
        <f t="shared" si="114"/>
        <v>328</v>
      </c>
      <c r="J302" s="44">
        <f t="shared" si="114"/>
        <v>82174767.140000001</v>
      </c>
      <c r="K302" s="149">
        <f t="shared" si="114"/>
        <v>11</v>
      </c>
      <c r="L302" s="44">
        <f t="shared" si="114"/>
        <v>3581159</v>
      </c>
      <c r="M302" s="149">
        <f t="shared" si="114"/>
        <v>11</v>
      </c>
      <c r="N302" s="44">
        <f t="shared" si="114"/>
        <v>3160419</v>
      </c>
      <c r="O302" s="149">
        <f t="shared" si="114"/>
        <v>5</v>
      </c>
      <c r="P302" s="44">
        <f t="shared" si="114"/>
        <v>1585000</v>
      </c>
      <c r="Q302" s="149">
        <f t="shared" si="114"/>
        <v>9</v>
      </c>
      <c r="R302" s="44">
        <f t="shared" si="114"/>
        <v>4154113</v>
      </c>
      <c r="S302" s="149">
        <f t="shared" si="114"/>
        <v>39</v>
      </c>
      <c r="T302" s="16">
        <f t="shared" si="114"/>
        <v>8637388.9799999986</v>
      </c>
      <c r="U302" s="23">
        <f t="shared" si="114"/>
        <v>835</v>
      </c>
      <c r="V302" s="24">
        <f t="shared" si="114"/>
        <v>159892816.72</v>
      </c>
      <c r="W302" s="20">
        <f>U302-'Single-Family'!U289</f>
        <v>-2535</v>
      </c>
      <c r="X302" s="18">
        <f>W302/'Single-Family'!U289</f>
        <v>-0.75222551928783388</v>
      </c>
      <c r="Y302" s="17">
        <f>V302-'Single-Family'!V289</f>
        <v>-496467794.74000001</v>
      </c>
      <c r="Z302" s="18">
        <f>Y302/'Single-Family'!V289</f>
        <v>-0.75639486293314206</v>
      </c>
      <c r="AA302" s="17">
        <f>Y302</f>
        <v>-496467794.74000001</v>
      </c>
    </row>
    <row r="303" spans="1:40" ht="15.75" x14ac:dyDescent="0.2">
      <c r="A303" s="47" t="s">
        <v>49</v>
      </c>
      <c r="B303" s="47"/>
      <c r="C303" s="47"/>
      <c r="D303" s="47"/>
      <c r="E303" s="47"/>
      <c r="F303" s="47"/>
      <c r="G303" s="47"/>
      <c r="H303" s="47"/>
      <c r="I303" s="47"/>
      <c r="J303" s="47"/>
      <c r="K303" s="47"/>
      <c r="L303" s="47"/>
      <c r="M303" s="47"/>
      <c r="N303" s="47"/>
      <c r="O303" s="47"/>
      <c r="P303" s="28"/>
      <c r="Q303" s="28"/>
      <c r="R303" s="28"/>
      <c r="S303" s="28"/>
      <c r="T303" s="28"/>
      <c r="U303" s="28"/>
      <c r="V303" s="28"/>
      <c r="W303" s="28"/>
      <c r="X303" s="28"/>
      <c r="Y303" s="28"/>
      <c r="Z303" s="28"/>
      <c r="AA303" s="28"/>
    </row>
    <row r="304" spans="1:40" ht="15.75" x14ac:dyDescent="0.2">
      <c r="A304" s="32" t="s">
        <v>57</v>
      </c>
      <c r="B304" s="31"/>
      <c r="C304" s="31"/>
      <c r="D304" s="31"/>
      <c r="E304" s="31"/>
      <c r="F304" s="31"/>
      <c r="G304" s="31"/>
      <c r="H304" s="31"/>
      <c r="I304" s="31"/>
      <c r="J304" s="31"/>
      <c r="K304" s="31"/>
      <c r="L304" s="31"/>
      <c r="M304" s="31"/>
      <c r="N304" s="31"/>
      <c r="O304" s="31"/>
      <c r="P304" s="28"/>
      <c r="Q304" s="28"/>
      <c r="R304" s="28"/>
      <c r="S304" s="28"/>
      <c r="T304" s="28"/>
      <c r="U304" s="28"/>
      <c r="V304" s="28"/>
      <c r="W304" s="28"/>
      <c r="X304" s="28"/>
      <c r="Y304" s="28"/>
      <c r="Z304" s="28"/>
      <c r="AA304" s="28"/>
    </row>
    <row r="305" spans="1:27" ht="15.75" x14ac:dyDescent="0.2">
      <c r="A305" s="32" t="s">
        <v>38</v>
      </c>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
      <c r="A306" s="32"/>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50</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302">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V2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09"/>
  <sheetViews>
    <sheetView zoomScaleNormal="100" workbookViewId="0">
      <pane xSplit="2" ySplit="3" topLeftCell="C270" activePane="bottomRight" state="frozen"/>
      <selection pane="topRight" activeCell="C1" sqref="C1"/>
      <selection pane="bottomLeft" activeCell="A4" sqref="A4"/>
      <selection pane="bottomRight" activeCell="F295" sqref="F295"/>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8" t="s">
        <v>40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53" x14ac:dyDescent="0.2">
      <c r="A2" s="172"/>
      <c r="B2" s="181"/>
      <c r="C2" s="172" t="s">
        <v>1</v>
      </c>
      <c r="D2" s="173"/>
      <c r="E2" s="181"/>
      <c r="F2" s="182" t="s">
        <v>9</v>
      </c>
      <c r="G2" s="182"/>
      <c r="H2" s="182"/>
      <c r="I2" s="172" t="s">
        <v>2</v>
      </c>
      <c r="J2" s="173"/>
      <c r="K2" s="181"/>
      <c r="L2" s="172" t="s">
        <v>3</v>
      </c>
      <c r="M2" s="173"/>
      <c r="N2" s="181"/>
      <c r="O2" s="172" t="s">
        <v>4</v>
      </c>
      <c r="P2" s="173"/>
      <c r="Q2" s="181"/>
      <c r="R2" s="172" t="s">
        <v>5</v>
      </c>
      <c r="S2" s="173"/>
      <c r="T2" s="181"/>
      <c r="U2" s="172" t="s">
        <v>6</v>
      </c>
      <c r="V2" s="173"/>
      <c r="W2" s="181"/>
      <c r="X2" s="172" t="s">
        <v>7</v>
      </c>
      <c r="Y2" s="173"/>
      <c r="Z2" s="181"/>
      <c r="AA2" s="172" t="s">
        <v>8</v>
      </c>
      <c r="AB2" s="173"/>
      <c r="AC2" s="173"/>
      <c r="AD2" s="174" t="s">
        <v>10</v>
      </c>
      <c r="AE2" s="175"/>
      <c r="AF2" s="176"/>
      <c r="AG2" s="164" t="s">
        <v>11</v>
      </c>
      <c r="AH2" s="165"/>
      <c r="AI2" s="165"/>
      <c r="AJ2" s="165"/>
      <c r="AK2" s="177"/>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178</v>
      </c>
      <c r="AP225" s="26">
        <v>10</v>
      </c>
      <c r="AQ225" s="26">
        <v>254</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19122226.07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0</v>
      </c>
      <c r="P227" s="61">
        <v>0</v>
      </c>
      <c r="Q227" s="61">
        <v>0</v>
      </c>
      <c r="R227" s="61">
        <v>0</v>
      </c>
      <c r="S227" s="61">
        <v>0</v>
      </c>
      <c r="T227" s="61">
        <v>0</v>
      </c>
      <c r="U227" s="61">
        <v>0</v>
      </c>
      <c r="V227" s="61">
        <v>0</v>
      </c>
      <c r="W227" s="61">
        <v>0</v>
      </c>
      <c r="X227" s="61">
        <v>0</v>
      </c>
      <c r="Y227" s="61">
        <v>0</v>
      </c>
      <c r="Z227" s="61">
        <v>0</v>
      </c>
      <c r="AA227" s="61">
        <v>0</v>
      </c>
      <c r="AB227" s="61">
        <v>0</v>
      </c>
      <c r="AC227" s="61">
        <v>0</v>
      </c>
      <c r="AD227" s="74">
        <f t="shared" si="134"/>
        <v>5</v>
      </c>
      <c r="AE227" s="61">
        <f t="shared" si="135"/>
        <v>178</v>
      </c>
      <c r="AF227" s="157">
        <f t="shared" si="136"/>
        <v>8473588</v>
      </c>
      <c r="AG227" s="19">
        <f>AE227-'Multi-Family'!AE214</f>
        <v>135</v>
      </c>
      <c r="AH227" s="13">
        <f>AG227/'Multi-Family'!AE214</f>
        <v>3.13953488372093</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19.12222607</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0</v>
      </c>
      <c r="P228" s="61">
        <v>0</v>
      </c>
      <c r="Q228" s="61">
        <v>0</v>
      </c>
      <c r="R228" s="61">
        <v>0</v>
      </c>
      <c r="S228" s="61">
        <v>0</v>
      </c>
      <c r="T228" s="61">
        <v>0</v>
      </c>
      <c r="U228" s="61">
        <v>0</v>
      </c>
      <c r="V228" s="61">
        <v>0</v>
      </c>
      <c r="W228" s="61">
        <v>0</v>
      </c>
      <c r="X228" s="61">
        <v>0</v>
      </c>
      <c r="Y228" s="61">
        <v>0</v>
      </c>
      <c r="Z228" s="61">
        <v>0</v>
      </c>
      <c r="AA228" s="61">
        <v>0</v>
      </c>
      <c r="AB228" s="61">
        <v>0</v>
      </c>
      <c r="AC228" s="61">
        <v>0</v>
      </c>
      <c r="AD228" s="74">
        <f t="shared" si="134"/>
        <v>9</v>
      </c>
      <c r="AE228" s="61">
        <f t="shared" si="135"/>
        <v>10</v>
      </c>
      <c r="AF228" s="157">
        <f t="shared" si="136"/>
        <v>1868662</v>
      </c>
      <c r="AG228" s="19">
        <f>AE228-'Multi-Family'!AE215</f>
        <v>-293</v>
      </c>
      <c r="AH228" s="13">
        <f>AG228/'Multi-Family'!AE215</f>
        <v>-0.96699669966996704</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0</v>
      </c>
      <c r="P229" s="61">
        <v>0</v>
      </c>
      <c r="Q229" s="61">
        <v>0</v>
      </c>
      <c r="R229" s="61">
        <v>0</v>
      </c>
      <c r="S229" s="61">
        <v>0</v>
      </c>
      <c r="T229" s="61">
        <v>0</v>
      </c>
      <c r="U229" s="61">
        <v>0</v>
      </c>
      <c r="V229" s="61">
        <v>0</v>
      </c>
      <c r="W229" s="61">
        <v>0</v>
      </c>
      <c r="X229" s="61">
        <v>0</v>
      </c>
      <c r="Y229" s="61">
        <v>0</v>
      </c>
      <c r="Z229" s="61">
        <v>0</v>
      </c>
      <c r="AA229" s="61">
        <v>0</v>
      </c>
      <c r="AB229" s="61">
        <v>0</v>
      </c>
      <c r="AC229" s="61">
        <v>0</v>
      </c>
      <c r="AD229" s="74">
        <f t="shared" si="134"/>
        <v>8</v>
      </c>
      <c r="AE229" s="61">
        <f t="shared" si="135"/>
        <v>254</v>
      </c>
      <c r="AF229" s="157">
        <f t="shared" si="136"/>
        <v>19122226.07</v>
      </c>
      <c r="AG229" s="19">
        <f>AE229-'Multi-Family'!AE216</f>
        <v>251</v>
      </c>
      <c r="AH229" s="13">
        <f>AG229/'Multi-Family'!AE216</f>
        <v>83.666666666666671</v>
      </c>
      <c r="AI229" s="12">
        <f>AF229-'Multi-Family'!AF216</f>
        <v>13986435.07</v>
      </c>
      <c r="AJ229" s="13">
        <f>AI229/'Multi-Family'!AF216</f>
        <v>2.7233263717312486</v>
      </c>
      <c r="AK229" s="84">
        <f t="shared" si="139"/>
        <v>-21635447.93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-22958230.689999998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15182470.830000006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13298565.830000006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54872425.830000006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60941628.830000006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16992124.210000001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17848402.210000001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1</v>
      </c>
      <c r="P237" s="153">
        <f t="shared" si="140"/>
        <v>2</v>
      </c>
      <c r="Q237" s="64">
        <f t="shared" si="140"/>
        <v>396000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206</v>
      </c>
      <c r="AE237" s="49">
        <f t="shared" ref="AE237:AF237" si="141">SUM(AE225:AE236)</f>
        <v>2263</v>
      </c>
      <c r="AF237" s="80">
        <f t="shared" si="141"/>
        <v>207762247.59</v>
      </c>
      <c r="AG237" s="20">
        <f>AE237-'Multi-Family'!AE224</f>
        <v>118</v>
      </c>
      <c r="AH237" s="18">
        <f>AG237/'Multi-Family'!AE224</f>
        <v>5.501165501165501E-2</v>
      </c>
      <c r="AI237" s="17">
        <f>AF237-'Multi-Family'!AF224</f>
        <v>17848402.210000008</v>
      </c>
      <c r="AJ237" s="18">
        <f>AI237/'Multi-Family'!AF224</f>
        <v>9.3981574509678381E-2</v>
      </c>
      <c r="AK237" s="85">
        <f>AI237</f>
        <v>17848402.210000008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78</v>
      </c>
      <c r="AH240" s="13">
        <f>AG240/'Multi-Family'!AE227</f>
        <v>0.43820224719101125</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513</v>
      </c>
      <c r="AH241" s="13">
        <f>AG241/'Multi-Family'!AE228</f>
        <v>51.3</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59</v>
      </c>
      <c r="AH242" s="13">
        <f>AG242/'Multi-Family'!AE229</f>
        <v>0.23228346456692914</v>
      </c>
      <c r="AI242" s="12">
        <f>AF242-'Multi-Family'!AF229</f>
        <v>13946233.93</v>
      </c>
      <c r="AJ242" s="13">
        <f>AI242/'Multi-Family'!AF229</f>
        <v>0.72932062820236276</v>
      </c>
      <c r="AK242" s="84">
        <f t="shared" si="147"/>
        <v>109631571.93000001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115585474.93000001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106154707.41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122412813.41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99333978.409999996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107968666.41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153272012.41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144129729.41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1303</v>
      </c>
      <c r="AH250" s="18">
        <f>AG250/'Multi-Family'!AE237</f>
        <v>0.57578435704816611</v>
      </c>
      <c r="AI250" s="17">
        <f>AF250-'Multi-Family'!AF237</f>
        <v>144129729.41</v>
      </c>
      <c r="AJ250" s="18">
        <f>AI250/'Multi-Family'!AF237</f>
        <v>0.69372434637127611</v>
      </c>
      <c r="AK250" s="85">
        <f>AI250</f>
        <v>144129729.41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484</v>
      </c>
      <c r="AU277" s="26">
        <v>92</v>
      </c>
      <c r="AV277" s="26">
        <v>213</v>
      </c>
      <c r="AW277" s="26">
        <v>126</v>
      </c>
      <c r="AX277" s="26">
        <v>637</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16566551.57</v>
      </c>
      <c r="AW278" s="26">
        <v>9659108</v>
      </c>
      <c r="AX278" s="26">
        <v>56891058.170000002</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16.566551570000001</v>
      </c>
      <c r="AW279" s="26">
        <f t="shared" si="171"/>
        <v>9.6591079999999998</v>
      </c>
      <c r="AX279" s="26">
        <f t="shared" si="171"/>
        <v>56.891058170000001</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484</v>
      </c>
      <c r="AF284" s="157">
        <f t="shared" si="169"/>
        <v>54782940.239999995</v>
      </c>
      <c r="AG284" s="19">
        <f>AE284-'Multi-Family'!AE271</f>
        <v>399</v>
      </c>
      <c r="AH284" s="13">
        <f>AG284/'Multi-Family'!AE271</f>
        <v>4.6941176470588237</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8</v>
      </c>
      <c r="G286" s="61">
        <v>4</v>
      </c>
      <c r="H286" s="61">
        <v>940000</v>
      </c>
      <c r="I286" s="61">
        <v>1</v>
      </c>
      <c r="J286" s="61">
        <v>181</v>
      </c>
      <c r="K286" s="61">
        <v>13032544</v>
      </c>
      <c r="L286" s="61">
        <v>3</v>
      </c>
      <c r="M286" s="61">
        <v>28</v>
      </c>
      <c r="N286" s="61">
        <v>2594007.5700000003</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12</v>
      </c>
      <c r="AE286" s="61">
        <f t="shared" si="168"/>
        <v>213</v>
      </c>
      <c r="AF286" s="157">
        <f t="shared" si="169"/>
        <v>16566551.57</v>
      </c>
      <c r="AG286" s="19">
        <f>AE286-'Multi-Family'!AE273</f>
        <v>-315</v>
      </c>
      <c r="AH286" s="13">
        <f>AG286/'Multi-Family'!AE273</f>
        <v>-0.59659090909090906</v>
      </c>
      <c r="AI286" s="12">
        <f>AF286-'Multi-Family'!AF273</f>
        <v>-19374975.43</v>
      </c>
      <c r="AJ286" s="13">
        <f>AI286/'Multi-Family'!AF273</f>
        <v>-0.53906934532859441</v>
      </c>
      <c r="AK286" s="84">
        <f t="shared" si="172"/>
        <v>-73736999.75</v>
      </c>
    </row>
    <row r="287" spans="1:50" x14ac:dyDescent="0.2">
      <c r="A287" s="2" t="s">
        <v>27</v>
      </c>
      <c r="B287" s="86">
        <v>2025</v>
      </c>
      <c r="C287" s="61">
        <v>0</v>
      </c>
      <c r="D287" s="61">
        <v>0</v>
      </c>
      <c r="E287" s="61">
        <v>0</v>
      </c>
      <c r="F287" s="61">
        <v>0</v>
      </c>
      <c r="G287" s="61">
        <v>0</v>
      </c>
      <c r="H287" s="61">
        <v>0</v>
      </c>
      <c r="I287" s="61">
        <v>2</v>
      </c>
      <c r="J287" s="61">
        <v>90</v>
      </c>
      <c r="K287" s="61">
        <v>5451600</v>
      </c>
      <c r="L287" s="61">
        <v>1</v>
      </c>
      <c r="M287" s="61">
        <v>36</v>
      </c>
      <c r="N287" s="61">
        <v>4207508</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3</v>
      </c>
      <c r="AE287" s="61">
        <f t="shared" si="168"/>
        <v>126</v>
      </c>
      <c r="AF287" s="157">
        <f t="shared" si="169"/>
        <v>9659108</v>
      </c>
      <c r="AG287" s="19">
        <f>AE287-'Multi-Family'!AE274</f>
        <v>-274</v>
      </c>
      <c r="AH287" s="13">
        <f>AG287/'Multi-Family'!AE274</f>
        <v>-0.68500000000000005</v>
      </c>
      <c r="AI287" s="12">
        <f>AF287-'Multi-Family'!AF274</f>
        <v>-36145422</v>
      </c>
      <c r="AJ287" s="13">
        <f>AI287/'Multi-Family'!AF274</f>
        <v>-0.78912330286982535</v>
      </c>
      <c r="AK287" s="84">
        <f t="shared" si="172"/>
        <v>-109882421.75</v>
      </c>
    </row>
    <row r="288" spans="1:50" x14ac:dyDescent="0.2">
      <c r="A288" s="2" t="s">
        <v>28</v>
      </c>
      <c r="B288" s="86">
        <v>2025</v>
      </c>
      <c r="C288" s="61">
        <v>0</v>
      </c>
      <c r="D288" s="61">
        <v>0</v>
      </c>
      <c r="E288" s="61">
        <v>0</v>
      </c>
      <c r="F288" s="61">
        <v>0</v>
      </c>
      <c r="G288" s="61">
        <v>0</v>
      </c>
      <c r="H288" s="61">
        <v>0</v>
      </c>
      <c r="I288" s="61">
        <v>42</v>
      </c>
      <c r="J288" s="61">
        <v>575</v>
      </c>
      <c r="K288" s="61">
        <v>47872900</v>
      </c>
      <c r="L288" s="61">
        <v>8</v>
      </c>
      <c r="M288" s="61">
        <v>54</v>
      </c>
      <c r="N288" s="61">
        <v>8018158.1699999999</v>
      </c>
      <c r="O288" s="61">
        <v>0</v>
      </c>
      <c r="P288" s="61">
        <v>0</v>
      </c>
      <c r="Q288" s="61">
        <v>0</v>
      </c>
      <c r="R288" s="61">
        <v>0</v>
      </c>
      <c r="S288" s="61">
        <v>0</v>
      </c>
      <c r="T288" s="61">
        <v>0</v>
      </c>
      <c r="U288" s="61">
        <v>0</v>
      </c>
      <c r="V288" s="61">
        <v>0</v>
      </c>
      <c r="W288" s="61">
        <v>0</v>
      </c>
      <c r="X288" s="61">
        <v>0</v>
      </c>
      <c r="Y288" s="61">
        <v>0</v>
      </c>
      <c r="Z288" s="61">
        <v>0</v>
      </c>
      <c r="AA288" s="61">
        <v>1</v>
      </c>
      <c r="AB288" s="61">
        <v>8</v>
      </c>
      <c r="AC288" s="61">
        <v>1000000</v>
      </c>
      <c r="AD288" s="74">
        <f t="shared" si="167"/>
        <v>51</v>
      </c>
      <c r="AE288" s="61">
        <f>D288+G288+J288+M288+P288+S288+V288+Y288+AB288</f>
        <v>637</v>
      </c>
      <c r="AF288" s="157">
        <f t="shared" si="169"/>
        <v>56891058.170000002</v>
      </c>
      <c r="AG288" s="19">
        <f>AE288-'Multi-Family'!AE275</f>
        <v>442</v>
      </c>
      <c r="AH288" s="13">
        <f>AG288/'Multi-Family'!AE275</f>
        <v>2.2666666666666666</v>
      </c>
      <c r="AI288" s="12">
        <f>AF288-'Multi-Family'!AF275</f>
        <v>56583600.170000002</v>
      </c>
      <c r="AJ288" s="13">
        <f>AI288/'Multi-Family'!AF275</f>
        <v>184.03684460967028</v>
      </c>
      <c r="AK288" s="84">
        <f t="shared" si="172"/>
        <v>-53298821.579999998</v>
      </c>
    </row>
    <row r="289" spans="1:50" ht="13.5" thickBot="1" x14ac:dyDescent="0.25">
      <c r="A289" s="14" t="s">
        <v>29</v>
      </c>
      <c r="B289" s="87">
        <v>2025</v>
      </c>
      <c r="C289" s="153">
        <f t="shared" ref="C289:Q289" si="173">SUM(C277:C288)</f>
        <v>1</v>
      </c>
      <c r="D289" s="153">
        <f t="shared" si="173"/>
        <v>30</v>
      </c>
      <c r="E289" s="64">
        <f t="shared" si="173"/>
        <v>3902673.81</v>
      </c>
      <c r="F289" s="153">
        <f t="shared" si="173"/>
        <v>68</v>
      </c>
      <c r="G289" s="153">
        <f t="shared" si="173"/>
        <v>50</v>
      </c>
      <c r="H289" s="49">
        <f t="shared" si="173"/>
        <v>12753000</v>
      </c>
      <c r="I289" s="153">
        <f t="shared" si="173"/>
        <v>93</v>
      </c>
      <c r="J289" s="153">
        <f t="shared" si="173"/>
        <v>2387</v>
      </c>
      <c r="K289" s="64">
        <f t="shared" si="173"/>
        <v>185638593</v>
      </c>
      <c r="L289" s="153">
        <f t="shared" si="173"/>
        <v>35</v>
      </c>
      <c r="M289" s="153">
        <f t="shared" si="173"/>
        <v>431</v>
      </c>
      <c r="N289" s="64">
        <f t="shared" si="173"/>
        <v>51223911.740000002</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3</v>
      </c>
      <c r="AB289" s="153">
        <f t="shared" si="174"/>
        <v>160</v>
      </c>
      <c r="AC289" s="49">
        <f t="shared" si="174"/>
        <v>29155218.68</v>
      </c>
      <c r="AD289" s="158">
        <f>SUM(AD277:AD288)</f>
        <v>205</v>
      </c>
      <c r="AE289" s="153">
        <f t="shared" ref="AE289:AF289" si="175">SUM(AE277:AE288)</f>
        <v>3131</v>
      </c>
      <c r="AF289" s="80">
        <f t="shared" si="175"/>
        <v>292487859.23000002</v>
      </c>
      <c r="AG289" s="20">
        <f>AE289-'Multi-Family'!AE276</f>
        <v>-514</v>
      </c>
      <c r="AH289" s="18">
        <f>AG289/'Multi-Family'!AE276</f>
        <v>-0.14101508916323732</v>
      </c>
      <c r="AI289" s="17">
        <f>AF289-'Multi-Family'!AF276</f>
        <v>-53298821.579999983</v>
      </c>
      <c r="AJ289" s="18">
        <f>AI289/'Multi-Family'!AF276</f>
        <v>-0.15413786747120597</v>
      </c>
      <c r="AK289" s="85">
        <f>AI289</f>
        <v>-53298821.579999983</v>
      </c>
    </row>
    <row r="290" spans="1:50" x14ac:dyDescent="0.2">
      <c r="A290" s="5" t="s">
        <v>17</v>
      </c>
      <c r="B290" s="86">
        <v>2026</v>
      </c>
      <c r="C290" s="61">
        <v>0</v>
      </c>
      <c r="D290" s="61">
        <v>0</v>
      </c>
      <c r="E290" s="61">
        <v>0</v>
      </c>
      <c r="F290" s="61">
        <v>0</v>
      </c>
      <c r="G290" s="61">
        <v>0</v>
      </c>
      <c r="H290" s="61">
        <v>0</v>
      </c>
      <c r="I290" s="61">
        <v>5</v>
      </c>
      <c r="J290" s="61">
        <v>111</v>
      </c>
      <c r="K290" s="61">
        <v>6527442</v>
      </c>
      <c r="L290" s="61">
        <v>4</v>
      </c>
      <c r="M290" s="61">
        <v>162</v>
      </c>
      <c r="N290" s="61">
        <v>20054859.84</v>
      </c>
      <c r="O290" s="61">
        <v>1</v>
      </c>
      <c r="P290" s="61">
        <v>56</v>
      </c>
      <c r="Q290" s="61">
        <v>9000000</v>
      </c>
      <c r="R290" s="61">
        <v>0</v>
      </c>
      <c r="S290" s="61">
        <v>0</v>
      </c>
      <c r="T290" s="61">
        <v>0</v>
      </c>
      <c r="U290" s="61">
        <v>0</v>
      </c>
      <c r="V290" s="61">
        <v>0</v>
      </c>
      <c r="W290" s="61">
        <v>0</v>
      </c>
      <c r="X290" s="61">
        <v>0</v>
      </c>
      <c r="Y290" s="61">
        <v>0</v>
      </c>
      <c r="Z290" s="61">
        <v>0</v>
      </c>
      <c r="AA290" s="61">
        <v>1</v>
      </c>
      <c r="AB290" s="61">
        <v>231</v>
      </c>
      <c r="AC290" s="61">
        <v>50639454.020000003</v>
      </c>
      <c r="AD290" s="74">
        <f>C290+F290+I290+L290+O290+R290+U290+X290+AA290</f>
        <v>11</v>
      </c>
      <c r="AE290" s="61">
        <f>D290+G290+J290+M290+P290+S290+V290+Y290+AB290</f>
        <v>560</v>
      </c>
      <c r="AF290" s="157">
        <f>E290+H290+K290+N290+Q290+T290+W290+Z290+AC290</f>
        <v>86221755.860000014</v>
      </c>
      <c r="AG290" s="19">
        <f>AE290-'Multi-Family'!AE277</f>
        <v>41</v>
      </c>
      <c r="AH290" s="13">
        <v>1</v>
      </c>
      <c r="AI290" s="12">
        <f>AF290-'Multi-Family'!AF277</f>
        <v>44336035.860000014</v>
      </c>
      <c r="AJ290" s="13">
        <v>1</v>
      </c>
      <c r="AK290" s="84">
        <f>AI290</f>
        <v>44336035.860000014</v>
      </c>
      <c r="AM290" s="26">
        <f t="array" ref="AM290:AX291">TRANSPOSE(AE290:AF301)</f>
        <v>560</v>
      </c>
      <c r="AN290" s="26">
        <v>425</v>
      </c>
      <c r="AO290" s="26">
        <v>127</v>
      </c>
      <c r="AP290" s="26">
        <v>0</v>
      </c>
      <c r="AQ290" s="26">
        <v>0</v>
      </c>
      <c r="AR290" s="26">
        <v>0</v>
      </c>
      <c r="AS290" s="26">
        <v>0</v>
      </c>
      <c r="AT290" s="26">
        <v>0</v>
      </c>
      <c r="AU290" s="26">
        <v>0</v>
      </c>
      <c r="AV290" s="26">
        <v>0</v>
      </c>
      <c r="AW290" s="26">
        <v>0</v>
      </c>
      <c r="AX290" s="26">
        <v>0</v>
      </c>
    </row>
    <row r="291" spans="1:50" x14ac:dyDescent="0.2">
      <c r="A291" s="2" t="s">
        <v>18</v>
      </c>
      <c r="B291" s="86">
        <v>2026</v>
      </c>
      <c r="C291" s="61">
        <v>0</v>
      </c>
      <c r="D291" s="61">
        <v>0</v>
      </c>
      <c r="E291" s="61">
        <v>0</v>
      </c>
      <c r="F291" s="61">
        <v>0</v>
      </c>
      <c r="G291" s="61">
        <v>0</v>
      </c>
      <c r="H291" s="61">
        <v>0</v>
      </c>
      <c r="I291" s="61">
        <v>2</v>
      </c>
      <c r="J291" s="61">
        <v>102</v>
      </c>
      <c r="K291" s="61">
        <v>5551782</v>
      </c>
      <c r="L291" s="61">
        <v>7</v>
      </c>
      <c r="M291" s="61">
        <v>323</v>
      </c>
      <c r="N291" s="61">
        <v>22828819.600000001</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74">
        <f t="shared" ref="AD291:AD301" si="176">C291+F291+I291+L291+O291+R291+U291+X291+AA291</f>
        <v>9</v>
      </c>
      <c r="AE291" s="61">
        <f t="shared" ref="AE291:AE300" si="177">D291+G291+J291+M291+P291+S291+V291+Y291+AB291</f>
        <v>425</v>
      </c>
      <c r="AF291" s="157">
        <f t="shared" ref="AF291:AF293" si="178">E291+H291+K291+N291+Q291+T291+W291+Z291+AC291</f>
        <v>28380601.600000001</v>
      </c>
      <c r="AG291" s="19">
        <f>AE291-'Multi-Family'!AE278</f>
        <v>121</v>
      </c>
      <c r="AH291" s="13">
        <f>AG291/'Multi-Family'!AE278</f>
        <v>0.39802631578947367</v>
      </c>
      <c r="AI291" s="12">
        <f>AF291-'Multi-Family'!AF278</f>
        <v>-278641.39999999851</v>
      </c>
      <c r="AJ291" s="13">
        <f>AI291/'Multi-Family'!AF278</f>
        <v>-9.722566642810437E-3</v>
      </c>
      <c r="AK291" s="84">
        <f t="shared" ref="AK291" si="179">AK290+AI291</f>
        <v>44057394.460000016</v>
      </c>
      <c r="AM291" s="26">
        <v>86221755.860000014</v>
      </c>
      <c r="AN291" s="26">
        <v>28380601.600000001</v>
      </c>
      <c r="AO291" s="26">
        <v>9032713</v>
      </c>
      <c r="AP291" s="26">
        <v>0</v>
      </c>
      <c r="AQ291" s="26">
        <v>0</v>
      </c>
      <c r="AR291" s="26">
        <v>0</v>
      </c>
      <c r="AS291" s="26">
        <v>0</v>
      </c>
      <c r="AT291" s="26">
        <v>0</v>
      </c>
      <c r="AU291" s="26">
        <v>0</v>
      </c>
      <c r="AV291" s="26">
        <v>0</v>
      </c>
      <c r="AW291" s="26">
        <v>0</v>
      </c>
      <c r="AX291" s="26">
        <v>0</v>
      </c>
    </row>
    <row r="292" spans="1:50" x14ac:dyDescent="0.2">
      <c r="A292" s="2" t="s">
        <v>19</v>
      </c>
      <c r="B292" s="86">
        <v>2026</v>
      </c>
      <c r="C292" s="61">
        <v>0</v>
      </c>
      <c r="D292" s="61">
        <v>0</v>
      </c>
      <c r="E292" s="61">
        <v>0</v>
      </c>
      <c r="F292" s="61">
        <v>0</v>
      </c>
      <c r="G292" s="61">
        <v>0</v>
      </c>
      <c r="H292" s="61">
        <v>0</v>
      </c>
      <c r="I292" s="61">
        <v>3</v>
      </c>
      <c r="J292" s="61">
        <v>119</v>
      </c>
      <c r="K292" s="61">
        <v>7604292</v>
      </c>
      <c r="L292" s="61">
        <v>2</v>
      </c>
      <c r="M292" s="61">
        <v>8</v>
      </c>
      <c r="N292" s="61">
        <v>1428421</v>
      </c>
      <c r="O292" s="61">
        <v>0</v>
      </c>
      <c r="P292" s="61">
        <v>0</v>
      </c>
      <c r="Q292" s="61">
        <v>0</v>
      </c>
      <c r="R292" s="61">
        <v>0</v>
      </c>
      <c r="S292" s="61">
        <v>0</v>
      </c>
      <c r="T292" s="61">
        <v>0</v>
      </c>
      <c r="U292" s="61">
        <v>0</v>
      </c>
      <c r="V292" s="61">
        <v>0</v>
      </c>
      <c r="W292" s="61">
        <v>0</v>
      </c>
      <c r="X292" s="61">
        <v>0</v>
      </c>
      <c r="Y292" s="61">
        <v>0</v>
      </c>
      <c r="Z292" s="61">
        <v>0</v>
      </c>
      <c r="AA292" s="61">
        <v>0</v>
      </c>
      <c r="AB292" s="61">
        <v>0</v>
      </c>
      <c r="AC292" s="61">
        <v>0</v>
      </c>
      <c r="AD292" s="74">
        <f t="shared" si="176"/>
        <v>5</v>
      </c>
      <c r="AE292" s="61">
        <f t="shared" si="177"/>
        <v>127</v>
      </c>
      <c r="AF292" s="157">
        <f t="shared" si="178"/>
        <v>9032713</v>
      </c>
      <c r="AG292" s="19">
        <f>AE292-'Multi-Family'!AE279</f>
        <v>44</v>
      </c>
      <c r="AH292" s="13">
        <f>AG292/'Multi-Family'!AE279</f>
        <v>0.53012048192771088</v>
      </c>
      <c r="AI292" s="12">
        <f>AF292-'Multi-Family'!AF279</f>
        <v>918894</v>
      </c>
      <c r="AJ292" s="13">
        <f>AI292/'Multi-Family'!AF279</f>
        <v>0.11325049277042044</v>
      </c>
      <c r="AK292" s="84">
        <f>AK291+AI292</f>
        <v>44976288.460000016</v>
      </c>
      <c r="AM292" s="26">
        <f>AM291/$AM$150</f>
        <v>86.221755860000016</v>
      </c>
      <c r="AN292" s="26">
        <f t="shared" ref="AN292:AX292" si="180">AN291/$AM$150</f>
        <v>28.380601600000002</v>
      </c>
      <c r="AO292" s="26">
        <f t="shared" si="180"/>
        <v>9.0327129999999993</v>
      </c>
      <c r="AP292" s="26">
        <f t="shared" si="180"/>
        <v>0</v>
      </c>
      <c r="AQ292" s="26">
        <f t="shared" si="180"/>
        <v>0</v>
      </c>
      <c r="AR292" s="26">
        <f t="shared" si="180"/>
        <v>0</v>
      </c>
      <c r="AS292" s="26">
        <f t="shared" si="180"/>
        <v>0</v>
      </c>
      <c r="AT292" s="26">
        <f t="shared" si="180"/>
        <v>0</v>
      </c>
      <c r="AU292" s="26">
        <f t="shared" si="180"/>
        <v>0</v>
      </c>
      <c r="AV292" s="26">
        <f t="shared" si="180"/>
        <v>0</v>
      </c>
      <c r="AW292" s="26">
        <f t="shared" si="180"/>
        <v>0</v>
      </c>
      <c r="AX292" s="26">
        <f t="shared" si="180"/>
        <v>0</v>
      </c>
    </row>
    <row r="293" spans="1:50" x14ac:dyDescent="0.2">
      <c r="A293" s="2" t="s">
        <v>20</v>
      </c>
      <c r="B293" s="86">
        <v>2026</v>
      </c>
      <c r="C293" s="61">
        <v>0</v>
      </c>
      <c r="D293" s="61">
        <v>0</v>
      </c>
      <c r="E293" s="61">
        <v>0</v>
      </c>
      <c r="F293" s="61">
        <v>0</v>
      </c>
      <c r="G293" s="61">
        <v>0</v>
      </c>
      <c r="H293" s="61">
        <v>0</v>
      </c>
      <c r="I293" s="61">
        <v>0</v>
      </c>
      <c r="J293" s="61">
        <v>0</v>
      </c>
      <c r="K293" s="61">
        <v>0</v>
      </c>
      <c r="L293" s="61">
        <v>0</v>
      </c>
      <c r="M293" s="61">
        <v>0</v>
      </c>
      <c r="N293" s="61">
        <v>0</v>
      </c>
      <c r="O293" s="61">
        <v>0</v>
      </c>
      <c r="P293" s="61">
        <v>0</v>
      </c>
      <c r="Q293" s="61">
        <v>0</v>
      </c>
      <c r="R293" s="61">
        <v>0</v>
      </c>
      <c r="S293" s="61">
        <v>0</v>
      </c>
      <c r="T293" s="61">
        <v>0</v>
      </c>
      <c r="U293" s="61">
        <v>0</v>
      </c>
      <c r="V293" s="61">
        <v>0</v>
      </c>
      <c r="W293" s="61">
        <v>0</v>
      </c>
      <c r="X293" s="61">
        <v>0</v>
      </c>
      <c r="Y293" s="61">
        <v>0</v>
      </c>
      <c r="Z293" s="61">
        <v>0</v>
      </c>
      <c r="AA293" s="61">
        <v>0</v>
      </c>
      <c r="AB293" s="61">
        <v>0</v>
      </c>
      <c r="AC293" s="61">
        <v>0</v>
      </c>
      <c r="AD293" s="74">
        <f t="shared" si="176"/>
        <v>0</v>
      </c>
      <c r="AE293" s="61">
        <f t="shared" si="177"/>
        <v>0</v>
      </c>
      <c r="AF293" s="157">
        <f t="shared" si="178"/>
        <v>0</v>
      </c>
      <c r="AG293" s="19">
        <f>AE293-'Multi-Family'!AE280</f>
        <v>-45</v>
      </c>
      <c r="AH293" s="13">
        <f>AG293/'Multi-Family'!AE280</f>
        <v>-1</v>
      </c>
      <c r="AI293" s="12">
        <f>AF293-'Multi-Family'!AF280</f>
        <v>-4684836.8100000005</v>
      </c>
      <c r="AJ293" s="13">
        <f>AI293/'Multi-Family'!AF280</f>
        <v>-1</v>
      </c>
      <c r="AK293" s="84">
        <f t="shared" ref="AK293:AK301" si="181">AK292+AI293</f>
        <v>40291451.650000013</v>
      </c>
    </row>
    <row r="294" spans="1:50" x14ac:dyDescent="0.2">
      <c r="A294" s="2" t="s">
        <v>21</v>
      </c>
      <c r="B294" s="86">
        <v>2026</v>
      </c>
      <c r="C294" s="61">
        <v>0</v>
      </c>
      <c r="D294" s="61">
        <v>0</v>
      </c>
      <c r="E294" s="61">
        <v>0</v>
      </c>
      <c r="F294" s="61">
        <v>0</v>
      </c>
      <c r="G294" s="61">
        <v>0</v>
      </c>
      <c r="H294" s="61">
        <v>0</v>
      </c>
      <c r="I294" s="61">
        <v>0</v>
      </c>
      <c r="J294" s="61">
        <v>0</v>
      </c>
      <c r="K294" s="61">
        <v>0</v>
      </c>
      <c r="L294" s="61">
        <v>0</v>
      </c>
      <c r="M294" s="61">
        <v>0</v>
      </c>
      <c r="N294" s="61">
        <v>0</v>
      </c>
      <c r="O294" s="61">
        <v>0</v>
      </c>
      <c r="P294" s="61">
        <v>0</v>
      </c>
      <c r="Q294" s="61">
        <v>0</v>
      </c>
      <c r="R294" s="61">
        <v>0</v>
      </c>
      <c r="S294" s="61">
        <v>0</v>
      </c>
      <c r="T294" s="61">
        <v>0</v>
      </c>
      <c r="U294" s="61">
        <v>0</v>
      </c>
      <c r="V294" s="61">
        <v>0</v>
      </c>
      <c r="W294" s="61">
        <v>0</v>
      </c>
      <c r="X294" s="61">
        <v>0</v>
      </c>
      <c r="Y294" s="61">
        <v>0</v>
      </c>
      <c r="Z294" s="61">
        <v>0</v>
      </c>
      <c r="AA294" s="61">
        <v>0</v>
      </c>
      <c r="AB294" s="61">
        <v>0</v>
      </c>
      <c r="AC294" s="61">
        <v>0</v>
      </c>
      <c r="AD294" s="74">
        <f t="shared" si="176"/>
        <v>0</v>
      </c>
      <c r="AE294" s="61">
        <f t="shared" si="177"/>
        <v>0</v>
      </c>
      <c r="AF294" s="157">
        <f>E294+H294+K294+N294+Q294+T294+W294+Z294+AC294</f>
        <v>0</v>
      </c>
      <c r="AG294" s="19">
        <f>AE294-'Multi-Family'!AE281</f>
        <v>-139</v>
      </c>
      <c r="AH294" s="13">
        <f>AG294/'Multi-Family'!AE281</f>
        <v>-1</v>
      </c>
      <c r="AI294" s="12">
        <f>AF294-'Multi-Family'!AF281</f>
        <v>-12681152</v>
      </c>
      <c r="AJ294" s="13">
        <f>AI294/'Multi-Family'!AF281</f>
        <v>-1</v>
      </c>
      <c r="AK294" s="84">
        <f t="shared" si="181"/>
        <v>27610299.650000013</v>
      </c>
    </row>
    <row r="295" spans="1:50" x14ac:dyDescent="0.2">
      <c r="A295" s="2" t="s">
        <v>22</v>
      </c>
      <c r="B295" s="86">
        <v>2026</v>
      </c>
      <c r="C295" s="61">
        <v>0</v>
      </c>
      <c r="D295" s="61">
        <v>0</v>
      </c>
      <c r="E295" s="61">
        <v>0</v>
      </c>
      <c r="F295" s="61">
        <v>0</v>
      </c>
      <c r="G295" s="61">
        <v>0</v>
      </c>
      <c r="H295" s="61">
        <v>0</v>
      </c>
      <c r="I295" s="61">
        <v>0</v>
      </c>
      <c r="J295" s="61">
        <v>0</v>
      </c>
      <c r="K295" s="61">
        <v>0</v>
      </c>
      <c r="L295" s="61">
        <v>0</v>
      </c>
      <c r="M295" s="61">
        <v>0</v>
      </c>
      <c r="N295" s="61">
        <v>0</v>
      </c>
      <c r="O295" s="61">
        <v>0</v>
      </c>
      <c r="P295" s="61">
        <v>0</v>
      </c>
      <c r="Q295" s="61">
        <v>0</v>
      </c>
      <c r="R295" s="61">
        <v>0</v>
      </c>
      <c r="S295" s="61">
        <v>0</v>
      </c>
      <c r="T295" s="61">
        <v>0</v>
      </c>
      <c r="U295" s="61">
        <v>0</v>
      </c>
      <c r="V295" s="61">
        <v>0</v>
      </c>
      <c r="W295" s="61">
        <v>0</v>
      </c>
      <c r="X295" s="61">
        <v>0</v>
      </c>
      <c r="Y295" s="61">
        <v>0</v>
      </c>
      <c r="Z295" s="61">
        <v>0</v>
      </c>
      <c r="AA295" s="61">
        <v>0</v>
      </c>
      <c r="AB295" s="61">
        <v>0</v>
      </c>
      <c r="AC295" s="61">
        <v>0</v>
      </c>
      <c r="AD295" s="74">
        <f t="shared" si="176"/>
        <v>0</v>
      </c>
      <c r="AE295" s="61">
        <f t="shared" si="177"/>
        <v>0</v>
      </c>
      <c r="AF295" s="157">
        <f t="shared" ref="AF295:AF301" si="182">E295+H295+K295+N295+Q295+T295+W295+Z295+AC295</f>
        <v>0</v>
      </c>
      <c r="AG295" s="19">
        <f>AE295-'Multi-Family'!AE282</f>
        <v>-203</v>
      </c>
      <c r="AH295" s="13">
        <f>AG295/'Multi-Family'!AE282</f>
        <v>-1</v>
      </c>
      <c r="AI295" s="12">
        <f>AF295-'Multi-Family'!AF282</f>
        <v>-17442670</v>
      </c>
      <c r="AJ295" s="13">
        <f>AI295/'Multi-Family'!AF282</f>
        <v>-1</v>
      </c>
      <c r="AK295" s="84">
        <f t="shared" si="181"/>
        <v>10167629.650000013</v>
      </c>
    </row>
    <row r="296" spans="1:50" x14ac:dyDescent="0.2">
      <c r="A296" s="2" t="s">
        <v>23</v>
      </c>
      <c r="B296" s="86">
        <v>2026</v>
      </c>
      <c r="C296" s="61">
        <v>0</v>
      </c>
      <c r="D296" s="61">
        <v>0</v>
      </c>
      <c r="E296" s="61">
        <v>0</v>
      </c>
      <c r="F296" s="61">
        <v>0</v>
      </c>
      <c r="G296" s="61">
        <v>0</v>
      </c>
      <c r="H296" s="61">
        <v>0</v>
      </c>
      <c r="I296" s="61">
        <v>0</v>
      </c>
      <c r="J296" s="61">
        <v>0</v>
      </c>
      <c r="K296" s="61">
        <v>0</v>
      </c>
      <c r="L296" s="61">
        <v>0</v>
      </c>
      <c r="M296" s="61">
        <v>0</v>
      </c>
      <c r="N296" s="61">
        <v>0</v>
      </c>
      <c r="O296" s="61">
        <v>0</v>
      </c>
      <c r="P296" s="61">
        <v>0</v>
      </c>
      <c r="Q296" s="61">
        <v>0</v>
      </c>
      <c r="R296" s="61">
        <v>0</v>
      </c>
      <c r="S296" s="61">
        <v>0</v>
      </c>
      <c r="T296" s="61">
        <v>0</v>
      </c>
      <c r="U296" s="61">
        <v>0</v>
      </c>
      <c r="V296" s="61">
        <v>0</v>
      </c>
      <c r="W296" s="61">
        <v>0</v>
      </c>
      <c r="X296" s="61">
        <v>0</v>
      </c>
      <c r="Y296" s="61">
        <v>0</v>
      </c>
      <c r="Z296" s="61">
        <v>0</v>
      </c>
      <c r="AA296" s="61">
        <v>0</v>
      </c>
      <c r="AB296" s="61">
        <v>0</v>
      </c>
      <c r="AC296" s="61">
        <v>0</v>
      </c>
      <c r="AD296" s="74">
        <f t="shared" si="176"/>
        <v>0</v>
      </c>
      <c r="AE296" s="61">
        <f t="shared" si="177"/>
        <v>0</v>
      </c>
      <c r="AF296" s="157">
        <f t="shared" si="182"/>
        <v>0</v>
      </c>
      <c r="AG296" s="19">
        <f>AE296-'Multi-Family'!AE283</f>
        <v>-286</v>
      </c>
      <c r="AH296" s="13">
        <f>AG296/'Multi-Family'!AE283</f>
        <v>-1</v>
      </c>
      <c r="AI296" s="12">
        <f>AF296-'Multi-Family'!AF283</f>
        <v>-34466020.439999998</v>
      </c>
      <c r="AJ296" s="13">
        <f>AI296/'Multi-Family'!AF283</f>
        <v>-1</v>
      </c>
      <c r="AK296" s="84">
        <f t="shared" si="181"/>
        <v>-24298390.789999984</v>
      </c>
    </row>
    <row r="297" spans="1:50" x14ac:dyDescent="0.2">
      <c r="A297" s="2" t="s">
        <v>24</v>
      </c>
      <c r="B297" s="86">
        <v>2026</v>
      </c>
      <c r="C297" s="61">
        <v>0</v>
      </c>
      <c r="D297" s="61">
        <v>0</v>
      </c>
      <c r="E297" s="61">
        <v>0</v>
      </c>
      <c r="F297" s="61">
        <v>0</v>
      </c>
      <c r="G297" s="61">
        <v>0</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74">
        <f t="shared" si="176"/>
        <v>0</v>
      </c>
      <c r="AE297" s="61">
        <f t="shared" si="177"/>
        <v>0</v>
      </c>
      <c r="AF297" s="157">
        <f t="shared" si="182"/>
        <v>0</v>
      </c>
      <c r="AG297" s="19">
        <f>AE297-'Multi-Family'!AE284</f>
        <v>-484</v>
      </c>
      <c r="AH297" s="13">
        <f>AG297/'Multi-Family'!AE284</f>
        <v>-1</v>
      </c>
      <c r="AI297" s="12">
        <f>AF297-'Multi-Family'!AF284</f>
        <v>-54782940.239999995</v>
      </c>
      <c r="AJ297" s="13">
        <f>AI297/'Multi-Family'!AF284</f>
        <v>-1</v>
      </c>
      <c r="AK297" s="84">
        <f t="shared" si="181"/>
        <v>-79081331.029999971</v>
      </c>
    </row>
    <row r="298" spans="1:50" x14ac:dyDescent="0.2">
      <c r="A298" s="2" t="s">
        <v>25</v>
      </c>
      <c r="B298" s="86">
        <v>2026</v>
      </c>
      <c r="C298" s="61">
        <v>0</v>
      </c>
      <c r="D298" s="61">
        <v>0</v>
      </c>
      <c r="E298" s="61">
        <v>0</v>
      </c>
      <c r="F298" s="61">
        <v>0</v>
      </c>
      <c r="G298" s="61">
        <v>0</v>
      </c>
      <c r="H298" s="61">
        <v>0</v>
      </c>
      <c r="I298" s="61">
        <v>0</v>
      </c>
      <c r="J298" s="61">
        <v>0</v>
      </c>
      <c r="K298" s="61">
        <v>0</v>
      </c>
      <c r="L298" s="61">
        <v>0</v>
      </c>
      <c r="M298" s="61">
        <v>0</v>
      </c>
      <c r="N298" s="61">
        <v>0</v>
      </c>
      <c r="O298" s="61">
        <v>0</v>
      </c>
      <c r="P298" s="61">
        <v>0</v>
      </c>
      <c r="Q298" s="61">
        <v>0</v>
      </c>
      <c r="R298" s="61">
        <v>0</v>
      </c>
      <c r="S298" s="61">
        <v>0</v>
      </c>
      <c r="T298" s="61">
        <v>0</v>
      </c>
      <c r="U298" s="61">
        <v>0</v>
      </c>
      <c r="V298" s="61">
        <v>0</v>
      </c>
      <c r="W298" s="61">
        <v>0</v>
      </c>
      <c r="X298" s="61">
        <v>0</v>
      </c>
      <c r="Y298" s="61">
        <v>0</v>
      </c>
      <c r="Z298" s="61">
        <v>0</v>
      </c>
      <c r="AA298" s="61">
        <v>0</v>
      </c>
      <c r="AB298" s="61">
        <v>0</v>
      </c>
      <c r="AC298" s="61">
        <v>0</v>
      </c>
      <c r="AD298" s="74">
        <f t="shared" si="176"/>
        <v>0</v>
      </c>
      <c r="AE298" s="61">
        <f t="shared" si="177"/>
        <v>0</v>
      </c>
      <c r="AF298" s="157">
        <f t="shared" si="182"/>
        <v>0</v>
      </c>
      <c r="AG298" s="19">
        <f>AE298-'Multi-Family'!AE285</f>
        <v>-92</v>
      </c>
      <c r="AH298" s="13">
        <f>AG298/'Multi-Family'!AE285</f>
        <v>-1</v>
      </c>
      <c r="AI298" s="12">
        <f>AF298-'Multi-Family'!AF285</f>
        <v>-6654740</v>
      </c>
      <c r="AJ298" s="13">
        <f>AI298/'Multi-Family'!AF285</f>
        <v>-1</v>
      </c>
      <c r="AK298" s="84">
        <f t="shared" si="181"/>
        <v>-85736071.029999971</v>
      </c>
    </row>
    <row r="299" spans="1:50" x14ac:dyDescent="0.2">
      <c r="A299" s="2" t="s">
        <v>26</v>
      </c>
      <c r="B299" s="86">
        <v>2026</v>
      </c>
      <c r="C299" s="61">
        <v>0</v>
      </c>
      <c r="D299" s="61">
        <v>0</v>
      </c>
      <c r="E299" s="61">
        <v>0</v>
      </c>
      <c r="F299" s="61">
        <v>0</v>
      </c>
      <c r="G299" s="61">
        <v>0</v>
      </c>
      <c r="H299" s="61">
        <v>0</v>
      </c>
      <c r="I299" s="61">
        <v>0</v>
      </c>
      <c r="J299" s="61">
        <v>0</v>
      </c>
      <c r="K299" s="61">
        <v>0</v>
      </c>
      <c r="L299" s="61">
        <v>0</v>
      </c>
      <c r="M299" s="61">
        <v>0</v>
      </c>
      <c r="N299" s="61">
        <v>0</v>
      </c>
      <c r="O299" s="61">
        <v>0</v>
      </c>
      <c r="P299" s="61">
        <v>0</v>
      </c>
      <c r="Q299" s="61">
        <v>0</v>
      </c>
      <c r="R299" s="61">
        <v>0</v>
      </c>
      <c r="S299" s="61">
        <v>0</v>
      </c>
      <c r="T299" s="61">
        <v>0</v>
      </c>
      <c r="U299" s="61">
        <v>0</v>
      </c>
      <c r="V299" s="61">
        <v>0</v>
      </c>
      <c r="W299" s="61">
        <v>0</v>
      </c>
      <c r="X299" s="61">
        <v>0</v>
      </c>
      <c r="Y299" s="61">
        <v>0</v>
      </c>
      <c r="Z299" s="61">
        <v>0</v>
      </c>
      <c r="AA299" s="61">
        <v>0</v>
      </c>
      <c r="AB299" s="61">
        <v>0</v>
      </c>
      <c r="AC299" s="61">
        <v>0</v>
      </c>
      <c r="AD299" s="74">
        <f t="shared" si="176"/>
        <v>0</v>
      </c>
      <c r="AE299" s="61">
        <f t="shared" si="177"/>
        <v>0</v>
      </c>
      <c r="AF299" s="157">
        <f t="shared" si="182"/>
        <v>0</v>
      </c>
      <c r="AG299" s="19">
        <f>AE299-'Multi-Family'!AE286</f>
        <v>-213</v>
      </c>
      <c r="AH299" s="13">
        <f>AG299/'Multi-Family'!AE286</f>
        <v>-1</v>
      </c>
      <c r="AI299" s="12">
        <f>AF299-'Multi-Family'!AF286</f>
        <v>-16566551.57</v>
      </c>
      <c r="AJ299" s="13">
        <f>AI299/'Multi-Family'!AF286</f>
        <v>-1</v>
      </c>
      <c r="AK299" s="84">
        <f t="shared" si="181"/>
        <v>-102302622.59999996</v>
      </c>
    </row>
    <row r="300" spans="1:50" x14ac:dyDescent="0.2">
      <c r="A300" s="2" t="s">
        <v>27</v>
      </c>
      <c r="B300" s="86">
        <v>2026</v>
      </c>
      <c r="C300" s="61">
        <v>0</v>
      </c>
      <c r="D300" s="61">
        <v>0</v>
      </c>
      <c r="E300" s="61">
        <v>0</v>
      </c>
      <c r="F300" s="61">
        <v>0</v>
      </c>
      <c r="G300" s="61">
        <v>0</v>
      </c>
      <c r="H300" s="61">
        <v>0</v>
      </c>
      <c r="I300" s="61">
        <v>0</v>
      </c>
      <c r="J300" s="61">
        <v>0</v>
      </c>
      <c r="K300" s="61">
        <v>0</v>
      </c>
      <c r="L300" s="61">
        <v>0</v>
      </c>
      <c r="M300" s="61">
        <v>0</v>
      </c>
      <c r="N300" s="61">
        <v>0</v>
      </c>
      <c r="O300" s="61">
        <v>0</v>
      </c>
      <c r="P300" s="61">
        <v>0</v>
      </c>
      <c r="Q300" s="61">
        <v>0</v>
      </c>
      <c r="R300" s="61">
        <v>0</v>
      </c>
      <c r="S300" s="61">
        <v>0</v>
      </c>
      <c r="T300" s="61">
        <v>0</v>
      </c>
      <c r="U300" s="61">
        <v>0</v>
      </c>
      <c r="V300" s="61">
        <v>0</v>
      </c>
      <c r="W300" s="61">
        <v>0</v>
      </c>
      <c r="X300" s="61">
        <v>0</v>
      </c>
      <c r="Y300" s="61">
        <v>0</v>
      </c>
      <c r="Z300" s="61">
        <v>0</v>
      </c>
      <c r="AA300" s="61">
        <v>0</v>
      </c>
      <c r="AB300" s="61">
        <v>0</v>
      </c>
      <c r="AC300" s="61">
        <v>0</v>
      </c>
      <c r="AD300" s="74">
        <f t="shared" si="176"/>
        <v>0</v>
      </c>
      <c r="AE300" s="61">
        <f t="shared" si="177"/>
        <v>0</v>
      </c>
      <c r="AF300" s="157">
        <f t="shared" si="182"/>
        <v>0</v>
      </c>
      <c r="AG300" s="19">
        <f>AE300-'Multi-Family'!AE287</f>
        <v>-126</v>
      </c>
      <c r="AH300" s="13">
        <f>AG300/'Multi-Family'!AE287</f>
        <v>-1</v>
      </c>
      <c r="AI300" s="12">
        <f>AF300-'Multi-Family'!AF287</f>
        <v>-9659108</v>
      </c>
      <c r="AJ300" s="13">
        <f>AI300/'Multi-Family'!AF287</f>
        <v>-1</v>
      </c>
      <c r="AK300" s="84">
        <f t="shared" si="181"/>
        <v>-111961730.59999996</v>
      </c>
    </row>
    <row r="301" spans="1:50" x14ac:dyDescent="0.2">
      <c r="A301" s="2" t="s">
        <v>28</v>
      </c>
      <c r="B301" s="86">
        <v>2026</v>
      </c>
      <c r="C301" s="61">
        <v>0</v>
      </c>
      <c r="D301" s="61">
        <v>0</v>
      </c>
      <c r="E301" s="61">
        <v>0</v>
      </c>
      <c r="F301" s="61">
        <v>0</v>
      </c>
      <c r="G301" s="61">
        <v>0</v>
      </c>
      <c r="H301" s="61">
        <v>0</v>
      </c>
      <c r="I301" s="61">
        <v>0</v>
      </c>
      <c r="J301" s="61">
        <v>0</v>
      </c>
      <c r="K301" s="61">
        <v>0</v>
      </c>
      <c r="L301" s="61">
        <v>0</v>
      </c>
      <c r="M301" s="61">
        <v>0</v>
      </c>
      <c r="N301" s="61">
        <v>0</v>
      </c>
      <c r="O301" s="61">
        <v>0</v>
      </c>
      <c r="P301" s="61">
        <v>0</v>
      </c>
      <c r="Q301" s="61">
        <v>0</v>
      </c>
      <c r="R301" s="61">
        <v>0</v>
      </c>
      <c r="S301" s="61">
        <v>0</v>
      </c>
      <c r="T301" s="61">
        <v>0</v>
      </c>
      <c r="U301" s="61">
        <v>0</v>
      </c>
      <c r="V301" s="61">
        <v>0</v>
      </c>
      <c r="W301" s="61">
        <v>0</v>
      </c>
      <c r="X301" s="61">
        <v>0</v>
      </c>
      <c r="Y301" s="61">
        <v>0</v>
      </c>
      <c r="Z301" s="61">
        <v>0</v>
      </c>
      <c r="AA301" s="61">
        <v>0</v>
      </c>
      <c r="AB301" s="61">
        <v>0</v>
      </c>
      <c r="AC301" s="61">
        <v>0</v>
      </c>
      <c r="AD301" s="74">
        <f t="shared" si="176"/>
        <v>0</v>
      </c>
      <c r="AE301" s="61">
        <f>D301+G301+J301+M301+P301+S301+V301+Y301+AB301</f>
        <v>0</v>
      </c>
      <c r="AF301" s="157">
        <f t="shared" si="182"/>
        <v>0</v>
      </c>
      <c r="AG301" s="19">
        <f>AE301-'Multi-Family'!AE288</f>
        <v>-637</v>
      </c>
      <c r="AH301" s="13">
        <f>AG301/'Multi-Family'!AE288</f>
        <v>-1</v>
      </c>
      <c r="AI301" s="12">
        <f>AF301-'Multi-Family'!AF288</f>
        <v>-56891058.170000002</v>
      </c>
      <c r="AJ301" s="13">
        <f>AI301/'Multi-Family'!AF288</f>
        <v>-1</v>
      </c>
      <c r="AK301" s="84">
        <f t="shared" si="181"/>
        <v>-168852788.76999998</v>
      </c>
    </row>
    <row r="302" spans="1:50" ht="13.5" thickBot="1" x14ac:dyDescent="0.25">
      <c r="A302" s="14" t="s">
        <v>29</v>
      </c>
      <c r="B302" s="87">
        <v>2026</v>
      </c>
      <c r="C302" s="153">
        <f t="shared" ref="C302:Q302" si="183">SUM(C290:C301)</f>
        <v>0</v>
      </c>
      <c r="D302" s="153">
        <f t="shared" si="183"/>
        <v>0</v>
      </c>
      <c r="E302" s="64">
        <f t="shared" si="183"/>
        <v>0</v>
      </c>
      <c r="F302" s="153">
        <f t="shared" si="183"/>
        <v>0</v>
      </c>
      <c r="G302" s="153">
        <f t="shared" si="183"/>
        <v>0</v>
      </c>
      <c r="H302" s="49">
        <f t="shared" si="183"/>
        <v>0</v>
      </c>
      <c r="I302" s="153">
        <f t="shared" si="183"/>
        <v>10</v>
      </c>
      <c r="J302" s="153">
        <f t="shared" si="183"/>
        <v>332</v>
      </c>
      <c r="K302" s="64">
        <f t="shared" si="183"/>
        <v>19683516</v>
      </c>
      <c r="L302" s="153">
        <f t="shared" si="183"/>
        <v>13</v>
      </c>
      <c r="M302" s="153">
        <f t="shared" si="183"/>
        <v>493</v>
      </c>
      <c r="N302" s="64">
        <f t="shared" si="183"/>
        <v>44312100.439999998</v>
      </c>
      <c r="O302" s="153">
        <f t="shared" si="183"/>
        <v>1</v>
      </c>
      <c r="P302" s="153">
        <f t="shared" si="183"/>
        <v>56</v>
      </c>
      <c r="Q302" s="64">
        <f t="shared" si="183"/>
        <v>9000000</v>
      </c>
      <c r="R302" s="153">
        <f>SUM(R290:R301)</f>
        <v>0</v>
      </c>
      <c r="S302" s="153">
        <f t="shared" ref="S302:AC302" si="184">SUM(S290:S301)</f>
        <v>0</v>
      </c>
      <c r="T302" s="153">
        <f t="shared" si="184"/>
        <v>0</v>
      </c>
      <c r="U302" s="153">
        <f t="shared" si="184"/>
        <v>0</v>
      </c>
      <c r="V302" s="153">
        <f t="shared" si="184"/>
        <v>0</v>
      </c>
      <c r="W302" s="153">
        <f t="shared" si="184"/>
        <v>0</v>
      </c>
      <c r="X302" s="153">
        <f t="shared" si="184"/>
        <v>0</v>
      </c>
      <c r="Y302" s="153">
        <f t="shared" si="184"/>
        <v>0</v>
      </c>
      <c r="Z302" s="64">
        <f t="shared" si="184"/>
        <v>0</v>
      </c>
      <c r="AA302" s="153">
        <f t="shared" si="184"/>
        <v>1</v>
      </c>
      <c r="AB302" s="153">
        <f t="shared" si="184"/>
        <v>231</v>
      </c>
      <c r="AC302" s="49">
        <f t="shared" si="184"/>
        <v>50639454.020000003</v>
      </c>
      <c r="AD302" s="158">
        <f>SUM(AD290:AD301)</f>
        <v>25</v>
      </c>
      <c r="AE302" s="153">
        <f t="shared" ref="AE302:AF302" si="185">SUM(AE290:AE301)</f>
        <v>1112</v>
      </c>
      <c r="AF302" s="80">
        <f t="shared" si="185"/>
        <v>123635070.46000001</v>
      </c>
      <c r="AG302" s="20">
        <f>AE302-'Multi-Family'!AE289</f>
        <v>-2019</v>
      </c>
      <c r="AH302" s="18">
        <f>AG302/'Multi-Family'!AE289</f>
        <v>-0.64484190354519322</v>
      </c>
      <c r="AI302" s="17">
        <f>AF302-'Multi-Family'!AF289</f>
        <v>-168852788.77000001</v>
      </c>
      <c r="AJ302" s="18">
        <f>AI302/'Multi-Family'!AF289</f>
        <v>-0.57729845339399666</v>
      </c>
      <c r="AK302" s="85">
        <f>AI302</f>
        <v>-168852788.77000001</v>
      </c>
    </row>
    <row r="303" spans="1:50" ht="15.75" x14ac:dyDescent="0.25">
      <c r="A303" s="58" t="s">
        <v>49</v>
      </c>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row>
    <row r="304" spans="1:50" ht="15.75" x14ac:dyDescent="0.25">
      <c r="A304" s="59" t="s">
        <v>57</v>
      </c>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row>
    <row r="305" spans="1:37" ht="15.75" x14ac:dyDescent="0.25">
      <c r="A305" s="59" t="s">
        <v>38</v>
      </c>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row>
    <row r="306" spans="1:37" ht="15.75"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row>
    <row r="307" spans="1:37" ht="15.75" x14ac:dyDescent="0.25">
      <c r="A307" s="59" t="s">
        <v>41</v>
      </c>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row>
    <row r="308" spans="1:37" ht="15.75"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row>
    <row r="309" spans="1:37" ht="15.75" x14ac:dyDescent="0.25">
      <c r="A309" s="59" t="s">
        <v>51</v>
      </c>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302">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AD289:AF28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11"/>
  <sheetViews>
    <sheetView zoomScaleNormal="100" workbookViewId="0">
      <pane xSplit="2" ySplit="4" topLeftCell="C276" activePane="bottomRight" state="frozen"/>
      <selection pane="topRight" activeCell="C1" sqref="C1"/>
      <selection pane="bottomLeft" activeCell="A5" sqref="A5"/>
      <selection pane="bottomRight" activeCell="F299" sqref="F299"/>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4" t="s">
        <v>34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24</v>
      </c>
      <c r="AG278" s="26">
        <v>33</v>
      </c>
      <c r="AH278" s="26">
        <v>42</v>
      </c>
      <c r="AI278" s="26">
        <v>46</v>
      </c>
      <c r="AJ278" s="26">
        <v>20</v>
      </c>
      <c r="AK278" s="26">
        <v>28</v>
      </c>
      <c r="AL278" s="26">
        <v>33</v>
      </c>
      <c r="AM278" s="26">
        <v>28</v>
      </c>
      <c r="AN278" s="26">
        <v>18</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39487954</v>
      </c>
      <c r="AG279" s="26">
        <v>18512188</v>
      </c>
      <c r="AH279" s="26">
        <v>52015927.799999997</v>
      </c>
      <c r="AI279" s="26">
        <v>30960439.899999999</v>
      </c>
      <c r="AJ279" s="26">
        <v>25144111.300000001</v>
      </c>
      <c r="AK279" s="26">
        <v>42423793.75</v>
      </c>
      <c r="AL279" s="26">
        <v>42156785</v>
      </c>
      <c r="AM279" s="26">
        <v>47081620.32</v>
      </c>
      <c r="AN279" s="26">
        <v>107633820.78</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39.487954000000002</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42.156784999999999</v>
      </c>
      <c r="AM280" s="26">
        <f t="shared" si="139"/>
        <v>47.081620319999999</v>
      </c>
      <c r="AN280" s="26">
        <f t="shared" si="139"/>
        <v>107.63382078000001</v>
      </c>
    </row>
    <row r="281" spans="1:40" x14ac:dyDescent="0.2">
      <c r="A281" s="26" t="s">
        <v>20</v>
      </c>
      <c r="B281" s="9">
        <v>2025</v>
      </c>
      <c r="C281" s="45">
        <v>2</v>
      </c>
      <c r="D281" s="152">
        <v>2980240</v>
      </c>
      <c r="E281" s="45">
        <v>4</v>
      </c>
      <c r="F281" s="45">
        <v>2328292</v>
      </c>
      <c r="G281" s="45">
        <v>10</v>
      </c>
      <c r="H281" s="45">
        <v>18082553</v>
      </c>
      <c r="I281" s="45">
        <v>6</v>
      </c>
      <c r="J281" s="45">
        <v>11920529</v>
      </c>
      <c r="K281" s="45">
        <v>0</v>
      </c>
      <c r="L281" s="45">
        <v>0</v>
      </c>
      <c r="M281" s="45">
        <v>0</v>
      </c>
      <c r="N281" s="45">
        <v>0</v>
      </c>
      <c r="O281" s="45">
        <v>0</v>
      </c>
      <c r="P281" s="45">
        <v>0</v>
      </c>
      <c r="Q281" s="45">
        <v>0</v>
      </c>
      <c r="R281" s="45">
        <v>0</v>
      </c>
      <c r="S281" s="45">
        <v>2</v>
      </c>
      <c r="T281" s="45">
        <v>4176340</v>
      </c>
      <c r="U281" s="21">
        <f t="shared" si="136"/>
        <v>24</v>
      </c>
      <c r="V281" s="22">
        <f t="shared" si="137"/>
        <v>39487954</v>
      </c>
      <c r="W281" s="19">
        <f>U281-'Non-Residential - New Const'!U268</f>
        <v>-17</v>
      </c>
      <c r="X281" s="13">
        <f>W281/'Non-Residential - New Const'!U268</f>
        <v>-0.41463414634146339</v>
      </c>
      <c r="Y281" s="12">
        <f>V281-'Non-Residential - New Const'!V268</f>
        <v>-340118</v>
      </c>
      <c r="Z281" s="13">
        <f>Y281/'Non-Residential - New Const'!V268</f>
        <v>-8.5396551457474525E-3</v>
      </c>
      <c r="AA281" s="12">
        <f t="shared" si="138"/>
        <v>-119054017.73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-138737914.73000002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-116979829.93000002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-167470750.03000003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1">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-157059762.73000002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-166502007.98000002</v>
      </c>
    </row>
    <row r="287" spans="1:40" x14ac:dyDescent="0.2">
      <c r="A287" s="26" t="s">
        <v>26</v>
      </c>
      <c r="B287" s="9">
        <v>2025</v>
      </c>
      <c r="C287" s="45">
        <v>2</v>
      </c>
      <c r="D287" s="152">
        <v>158400</v>
      </c>
      <c r="E287" s="45">
        <v>5</v>
      </c>
      <c r="F287" s="45">
        <v>850000</v>
      </c>
      <c r="G287" s="45">
        <v>15</v>
      </c>
      <c r="H287" s="45">
        <v>2871116</v>
      </c>
      <c r="I287" s="45">
        <v>11</v>
      </c>
      <c r="J287" s="45">
        <v>38277269</v>
      </c>
      <c r="K287" s="45">
        <v>0</v>
      </c>
      <c r="L287" s="45">
        <v>0</v>
      </c>
      <c r="M287" s="45">
        <v>0</v>
      </c>
      <c r="N287" s="45">
        <v>0</v>
      </c>
      <c r="O287" s="45">
        <v>0</v>
      </c>
      <c r="P287" s="45">
        <v>0</v>
      </c>
      <c r="Q287" s="45">
        <v>0</v>
      </c>
      <c r="R287" s="45">
        <v>0</v>
      </c>
      <c r="S287" s="45">
        <v>0</v>
      </c>
      <c r="T287" s="45">
        <v>0</v>
      </c>
      <c r="U287" s="21">
        <f t="shared" si="136"/>
        <v>33</v>
      </c>
      <c r="V287" s="22">
        <f t="shared" si="137"/>
        <v>42156785</v>
      </c>
      <c r="W287" s="19">
        <f>U287-'Non-Residential - New Const'!U274</f>
        <v>13</v>
      </c>
      <c r="X287" s="13">
        <f>W287/'Non-Residential - New Const'!U274</f>
        <v>0.65</v>
      </c>
      <c r="Y287" s="12">
        <f>V287-'Non-Residential - New Const'!V274</f>
        <v>-486774834</v>
      </c>
      <c r="Z287" s="13">
        <f>Y287/'Non-Residential - New Const'!V274</f>
        <v>-0.92029823235052244</v>
      </c>
      <c r="AA287" s="12">
        <f t="shared" si="138"/>
        <v>-653276841.98000002</v>
      </c>
    </row>
    <row r="288" spans="1:40" x14ac:dyDescent="0.2">
      <c r="A288" s="26" t="s">
        <v>27</v>
      </c>
      <c r="B288" s="9">
        <v>2025</v>
      </c>
      <c r="C288" s="45">
        <v>1</v>
      </c>
      <c r="D288" s="152">
        <v>1459750</v>
      </c>
      <c r="E288" s="45">
        <v>2</v>
      </c>
      <c r="F288" s="45">
        <v>19503000</v>
      </c>
      <c r="G288" s="45">
        <v>20</v>
      </c>
      <c r="H288" s="45">
        <v>11500183</v>
      </c>
      <c r="I288" s="45">
        <v>2</v>
      </c>
      <c r="J288" s="45">
        <v>4003297.32</v>
      </c>
      <c r="K288" s="45">
        <v>0</v>
      </c>
      <c r="L288" s="45">
        <v>0</v>
      </c>
      <c r="M288" s="45">
        <v>2</v>
      </c>
      <c r="N288" s="45">
        <v>615390</v>
      </c>
      <c r="O288" s="45">
        <v>0</v>
      </c>
      <c r="P288" s="45">
        <v>0</v>
      </c>
      <c r="Q288" s="45">
        <v>0</v>
      </c>
      <c r="R288" s="45">
        <v>0</v>
      </c>
      <c r="S288" s="45">
        <v>1</v>
      </c>
      <c r="T288" s="45">
        <v>10000000</v>
      </c>
      <c r="U288" s="21">
        <f t="shared" si="136"/>
        <v>28</v>
      </c>
      <c r="V288" s="22">
        <f t="shared" si="137"/>
        <v>47081620.32</v>
      </c>
      <c r="W288" s="19">
        <f>U288-'Non-Residential - New Const'!U275</f>
        <v>6</v>
      </c>
      <c r="X288" s="13">
        <f>W288/'Non-Residential - New Const'!U275</f>
        <v>0.27272727272727271</v>
      </c>
      <c r="Y288" s="12">
        <f>V288-'Non-Residential - New Const'!V275</f>
        <v>19472033.32</v>
      </c>
      <c r="Z288" s="13">
        <f>Y288/'Non-Residential - New Const'!V275</f>
        <v>0.70526347677710644</v>
      </c>
      <c r="AA288" s="12">
        <f t="shared" si="138"/>
        <v>-633804808.65999997</v>
      </c>
    </row>
    <row r="289" spans="1:40" x14ac:dyDescent="0.2">
      <c r="A289" s="26" t="s">
        <v>28</v>
      </c>
      <c r="B289" s="9">
        <v>2025</v>
      </c>
      <c r="C289" s="45">
        <v>0</v>
      </c>
      <c r="D289" s="152">
        <v>0</v>
      </c>
      <c r="E289" s="45">
        <v>1</v>
      </c>
      <c r="F289" s="45">
        <v>1300000</v>
      </c>
      <c r="G289" s="45">
        <v>5</v>
      </c>
      <c r="H289" s="45">
        <v>22293710</v>
      </c>
      <c r="I289" s="45">
        <v>8</v>
      </c>
      <c r="J289" s="45">
        <v>69584772</v>
      </c>
      <c r="K289" s="160">
        <v>0</v>
      </c>
      <c r="L289" s="45">
        <v>0</v>
      </c>
      <c r="M289" s="45">
        <v>1</v>
      </c>
      <c r="N289" s="45">
        <v>147280</v>
      </c>
      <c r="O289" s="45">
        <v>1</v>
      </c>
      <c r="P289" s="45">
        <v>3500000</v>
      </c>
      <c r="Q289" s="45">
        <v>0</v>
      </c>
      <c r="R289" s="45">
        <v>0</v>
      </c>
      <c r="S289" s="45">
        <v>2</v>
      </c>
      <c r="T289" s="45">
        <v>10808058.779999999</v>
      </c>
      <c r="U289" s="21">
        <f t="shared" si="136"/>
        <v>18</v>
      </c>
      <c r="V289" s="22">
        <f t="shared" si="137"/>
        <v>107633820.78</v>
      </c>
      <c r="W289" s="19">
        <f>U289-'Non-Residential - New Const'!U276</f>
        <v>2</v>
      </c>
      <c r="X289" s="13">
        <f>W289/'Non-Residential - New Const'!U276</f>
        <v>0.125</v>
      </c>
      <c r="Y289" s="12">
        <f>V289-'Non-Residential - New Const'!V276</f>
        <v>59334853.780000001</v>
      </c>
      <c r="Z289" s="13">
        <f>Y289/'Non-Residential - New Const'!V276</f>
        <v>1.2284911555147753</v>
      </c>
      <c r="AA289" s="12">
        <f t="shared" si="138"/>
        <v>-574469954.88</v>
      </c>
    </row>
    <row r="290" spans="1:40" ht="13.5" thickBot="1" x14ac:dyDescent="0.25">
      <c r="A290" s="27" t="s">
        <v>29</v>
      </c>
      <c r="B290" s="147">
        <v>2025</v>
      </c>
      <c r="C290" s="149">
        <f>SUM(C278:C289)</f>
        <v>12</v>
      </c>
      <c r="D290" s="149">
        <f t="shared" ref="D290:V290" si="140">SUM(D278:D289)</f>
        <v>6056653.7999999998</v>
      </c>
      <c r="E290" s="149">
        <f t="shared" si="140"/>
        <v>50</v>
      </c>
      <c r="F290" s="44">
        <f t="shared" si="140"/>
        <v>57385605</v>
      </c>
      <c r="G290" s="149">
        <f t="shared" si="140"/>
        <v>147</v>
      </c>
      <c r="H290" s="44">
        <f t="shared" si="140"/>
        <v>119190835.27</v>
      </c>
      <c r="I290" s="149">
        <f t="shared" si="140"/>
        <v>75</v>
      </c>
      <c r="J290" s="44">
        <f t="shared" si="140"/>
        <v>204730080.27000001</v>
      </c>
      <c r="K290" s="149">
        <f t="shared" si="140"/>
        <v>3</v>
      </c>
      <c r="L290" s="44">
        <f t="shared" si="140"/>
        <v>1720197</v>
      </c>
      <c r="M290" s="149">
        <f t="shared" si="140"/>
        <v>16</v>
      </c>
      <c r="N290" s="44">
        <f t="shared" si="140"/>
        <v>20511770</v>
      </c>
      <c r="O290" s="149">
        <f t="shared" si="140"/>
        <v>2</v>
      </c>
      <c r="P290" s="44">
        <f>SUM(P278:P289)</f>
        <v>4000000</v>
      </c>
      <c r="Q290" s="149">
        <f t="shared" si="140"/>
        <v>7</v>
      </c>
      <c r="R290" s="44">
        <f t="shared" si="140"/>
        <v>9500120</v>
      </c>
      <c r="S290" s="149">
        <f t="shared" si="140"/>
        <v>14</v>
      </c>
      <c r="T290" s="16">
        <f t="shared" si="140"/>
        <v>48417378.780000001</v>
      </c>
      <c r="U290" s="23">
        <f t="shared" si="140"/>
        <v>326</v>
      </c>
      <c r="V290" s="24">
        <f t="shared" si="140"/>
        <v>471512640.12</v>
      </c>
      <c r="W290" s="20">
        <f>U290-'Non-Residential - New Const'!U277</f>
        <v>39</v>
      </c>
      <c r="X290" s="18">
        <f>W290/'Non-Residential - New Const'!U277</f>
        <v>0.13588850174216027</v>
      </c>
      <c r="Y290" s="17">
        <f>V290-'Non-Residential - New Const'!V277</f>
        <v>-574469954.88</v>
      </c>
      <c r="Z290" s="18">
        <f>Y290/'Non-Residential - New Const'!V277</f>
        <v>-0.54921559653676644</v>
      </c>
      <c r="AA290" s="17">
        <f>Y290</f>
        <v>-574469954.88</v>
      </c>
    </row>
    <row r="291" spans="1:40" x14ac:dyDescent="0.2">
      <c r="A291" s="26" t="s">
        <v>17</v>
      </c>
      <c r="B291" s="9">
        <v>2026</v>
      </c>
      <c r="C291" s="43">
        <v>1</v>
      </c>
      <c r="D291" s="151">
        <v>143783</v>
      </c>
      <c r="E291" s="43">
        <v>1</v>
      </c>
      <c r="F291" s="43">
        <v>150000</v>
      </c>
      <c r="G291" s="43">
        <v>16</v>
      </c>
      <c r="H291" s="43">
        <v>17361717</v>
      </c>
      <c r="I291" s="43">
        <v>4</v>
      </c>
      <c r="J291" s="43">
        <v>81869831</v>
      </c>
      <c r="K291" s="43">
        <v>0</v>
      </c>
      <c r="L291" s="43">
        <v>0</v>
      </c>
      <c r="M291" s="43">
        <v>0</v>
      </c>
      <c r="N291" s="43">
        <v>0</v>
      </c>
      <c r="O291" s="43">
        <v>0</v>
      </c>
      <c r="P291" s="43">
        <v>0</v>
      </c>
      <c r="Q291" s="43">
        <v>0</v>
      </c>
      <c r="R291" s="43">
        <v>0</v>
      </c>
      <c r="S291" s="43">
        <v>1</v>
      </c>
      <c r="T291" s="43">
        <v>91539.9</v>
      </c>
      <c r="U291" s="21">
        <f>SUM(C291+G291+I291+K291+M291+O291+Q291+S291+E291)</f>
        <v>23</v>
      </c>
      <c r="V291" s="22">
        <f>SUM(D291+H291+J291+L291+N291+P291+R291+T291+F291)</f>
        <v>99616870.900000006</v>
      </c>
      <c r="W291" s="19">
        <f>U291-'Non-Residential - New Const'!U278</f>
        <v>6</v>
      </c>
      <c r="X291" s="13">
        <f>W291/'Non-Residential - New Const'!U278</f>
        <v>0.35294117647058826</v>
      </c>
      <c r="Y291" s="12">
        <f>V291-'Non-Residential - New Const'!V278</f>
        <v>86194266.900000006</v>
      </c>
      <c r="Z291" s="13">
        <f>Y291/'Non-Residential - New Const'!V278</f>
        <v>6.4215756421034254</v>
      </c>
      <c r="AA291" s="12">
        <f>Y291</f>
        <v>86194266.900000006</v>
      </c>
      <c r="AC291" s="26">
        <f t="array" ref="AC291:AN292">TRANSPOSE(U291:V302)</f>
        <v>23</v>
      </c>
      <c r="AD291" s="26">
        <v>28</v>
      </c>
      <c r="AE291" s="26">
        <v>32</v>
      </c>
      <c r="AF291" s="26">
        <v>0</v>
      </c>
      <c r="AG291" s="26">
        <v>0</v>
      </c>
      <c r="AH291" s="26">
        <v>0</v>
      </c>
      <c r="AI291" s="26">
        <v>0</v>
      </c>
      <c r="AJ291" s="26">
        <v>0</v>
      </c>
      <c r="AK291" s="26">
        <v>0</v>
      </c>
      <c r="AL291" s="26">
        <v>0</v>
      </c>
      <c r="AM291" s="26">
        <v>0</v>
      </c>
      <c r="AN291" s="26">
        <v>0</v>
      </c>
    </row>
    <row r="292" spans="1:40" x14ac:dyDescent="0.2">
      <c r="A292" s="26" t="s">
        <v>18</v>
      </c>
      <c r="B292" s="9">
        <v>2026</v>
      </c>
      <c r="C292" s="45">
        <v>3</v>
      </c>
      <c r="D292" s="152">
        <v>1948176</v>
      </c>
      <c r="E292" s="45">
        <v>1</v>
      </c>
      <c r="F292" s="45">
        <v>110000</v>
      </c>
      <c r="G292" s="45">
        <v>14</v>
      </c>
      <c r="H292" s="45">
        <v>5529176</v>
      </c>
      <c r="I292" s="45">
        <v>8</v>
      </c>
      <c r="J292" s="45">
        <v>15984282</v>
      </c>
      <c r="K292" s="45">
        <v>0</v>
      </c>
      <c r="L292" s="45">
        <v>0</v>
      </c>
      <c r="M292" s="45">
        <v>1</v>
      </c>
      <c r="N292" s="45">
        <v>107520</v>
      </c>
      <c r="O292" s="45">
        <v>0</v>
      </c>
      <c r="P292" s="45">
        <v>0</v>
      </c>
      <c r="Q292" s="45">
        <v>1</v>
      </c>
      <c r="R292" s="45">
        <v>300000</v>
      </c>
      <c r="S292" s="45">
        <v>0</v>
      </c>
      <c r="T292" s="45">
        <v>0</v>
      </c>
      <c r="U292" s="21">
        <f t="shared" ref="U292:U302" si="141">SUM(C292+G292+I292+K292+M292+O292+Q292+S292+E292)</f>
        <v>28</v>
      </c>
      <c r="V292" s="22">
        <f t="shared" ref="V292:V296" si="142">SUM(D292+H292+J292+L292+N292+P292+R292+T292+F292)</f>
        <v>23979154</v>
      </c>
      <c r="W292" s="19">
        <f>U292-'Non-Residential - New Const'!U279</f>
        <v>11</v>
      </c>
      <c r="X292" s="13">
        <f>W292/'Non-Residential - New Const'!U279</f>
        <v>0.6470588235294118</v>
      </c>
      <c r="Y292" s="12">
        <f>V292-'Non-Residential - New Const'!V279</f>
        <v>4924189</v>
      </c>
      <c r="Z292" s="13">
        <f>Y292/'Non-Residential - New Const'!V279</f>
        <v>0.25842025949667186</v>
      </c>
      <c r="AA292" s="12">
        <f t="shared" ref="AA292:AA302" si="143">AA291+Y292</f>
        <v>91118455.900000006</v>
      </c>
      <c r="AC292" s="26">
        <v>99616870.900000006</v>
      </c>
      <c r="AD292" s="26">
        <v>23979154</v>
      </c>
      <c r="AE292" s="26">
        <v>372413936.96999997</v>
      </c>
      <c r="AF292" s="26">
        <v>0</v>
      </c>
      <c r="AG292" s="26">
        <v>0</v>
      </c>
      <c r="AH292" s="26">
        <v>0</v>
      </c>
      <c r="AI292" s="26">
        <v>0</v>
      </c>
      <c r="AJ292" s="26">
        <v>0</v>
      </c>
      <c r="AK292" s="26">
        <v>0</v>
      </c>
      <c r="AL292" s="26">
        <v>0</v>
      </c>
      <c r="AM292" s="26">
        <v>0</v>
      </c>
      <c r="AN292" s="26">
        <v>0</v>
      </c>
    </row>
    <row r="293" spans="1:40" x14ac:dyDescent="0.2">
      <c r="A293" s="26" t="s">
        <v>19</v>
      </c>
      <c r="B293" s="9">
        <v>2026</v>
      </c>
      <c r="C293" s="45">
        <v>1</v>
      </c>
      <c r="D293" s="152">
        <v>224280</v>
      </c>
      <c r="E293" s="45">
        <v>0</v>
      </c>
      <c r="F293" s="45">
        <v>0</v>
      </c>
      <c r="G293" s="45">
        <v>18</v>
      </c>
      <c r="H293" s="45">
        <v>11352157.130000001</v>
      </c>
      <c r="I293" s="45">
        <v>6</v>
      </c>
      <c r="J293" s="45">
        <v>271363044</v>
      </c>
      <c r="K293" s="45">
        <v>0</v>
      </c>
      <c r="L293" s="45">
        <v>0</v>
      </c>
      <c r="M293" s="45">
        <v>1</v>
      </c>
      <c r="N293" s="45">
        <v>487200</v>
      </c>
      <c r="O293" s="45">
        <v>0</v>
      </c>
      <c r="P293" s="45">
        <v>0</v>
      </c>
      <c r="Q293" s="45">
        <v>1</v>
      </c>
      <c r="R293" s="45">
        <v>750000</v>
      </c>
      <c r="S293" s="45">
        <v>5</v>
      </c>
      <c r="T293" s="45">
        <v>88237255.839999989</v>
      </c>
      <c r="U293" s="21">
        <f t="shared" si="141"/>
        <v>32</v>
      </c>
      <c r="V293" s="22">
        <f t="shared" si="142"/>
        <v>372413936.96999997</v>
      </c>
      <c r="W293" s="19">
        <f>U293-'Non-Residential - New Const'!U280</f>
        <v>12</v>
      </c>
      <c r="X293" s="13">
        <f>W293/'Non-Residential - New Const'!U280</f>
        <v>0.6</v>
      </c>
      <c r="Y293" s="12">
        <f>V293-'Non-Residential - New Const'!V280</f>
        <v>338795506.69999999</v>
      </c>
      <c r="Z293" s="13">
        <f>Y293/'Non-Residential - New Const'!V280</f>
        <v>10.077671800230666</v>
      </c>
      <c r="AA293" s="12">
        <f t="shared" si="143"/>
        <v>429913962.60000002</v>
      </c>
      <c r="AC293" s="26">
        <f>AC292/$AC$138</f>
        <v>99.616870900000009</v>
      </c>
      <c r="AD293" s="26">
        <f t="shared" ref="AD293:AN293" si="144">AD292/$AC$138</f>
        <v>23.979154000000001</v>
      </c>
      <c r="AE293" s="26">
        <f t="shared" si="144"/>
        <v>372.41393696999995</v>
      </c>
      <c r="AF293" s="26">
        <f t="shared" si="144"/>
        <v>0</v>
      </c>
      <c r="AG293" s="26">
        <f t="shared" si="144"/>
        <v>0</v>
      </c>
      <c r="AH293" s="26">
        <f t="shared" si="144"/>
        <v>0</v>
      </c>
      <c r="AI293" s="26">
        <f t="shared" si="144"/>
        <v>0</v>
      </c>
      <c r="AJ293" s="26">
        <f t="shared" si="144"/>
        <v>0</v>
      </c>
      <c r="AK293" s="26">
        <f t="shared" si="144"/>
        <v>0</v>
      </c>
      <c r="AL293" s="26">
        <f t="shared" si="144"/>
        <v>0</v>
      </c>
      <c r="AM293" s="26">
        <f t="shared" si="144"/>
        <v>0</v>
      </c>
      <c r="AN293" s="26">
        <f t="shared" si="144"/>
        <v>0</v>
      </c>
    </row>
    <row r="294" spans="1:40" x14ac:dyDescent="0.2">
      <c r="A294" s="26" t="s">
        <v>20</v>
      </c>
      <c r="B294" s="9">
        <v>2026</v>
      </c>
      <c r="C294" s="45">
        <v>0</v>
      </c>
      <c r="D294" s="152">
        <v>0</v>
      </c>
      <c r="E294" s="45">
        <v>0</v>
      </c>
      <c r="F294" s="45">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41"/>
        <v>0</v>
      </c>
      <c r="V294" s="22">
        <f t="shared" si="142"/>
        <v>0</v>
      </c>
      <c r="W294" s="19">
        <f>U294-'Non-Residential - New Const'!U281</f>
        <v>-24</v>
      </c>
      <c r="X294" s="13">
        <f>W294/'Non-Residential - New Const'!U281</f>
        <v>-1</v>
      </c>
      <c r="Y294" s="12">
        <f>V294-'Non-Residential - New Const'!V281</f>
        <v>-39487954</v>
      </c>
      <c r="Z294" s="13">
        <f>Y294/'Non-Residential - New Const'!V281</f>
        <v>-1</v>
      </c>
      <c r="AA294" s="12">
        <f t="shared" si="143"/>
        <v>390426008.60000002</v>
      </c>
    </row>
    <row r="295" spans="1:40" x14ac:dyDescent="0.2">
      <c r="A295" s="26" t="s">
        <v>21</v>
      </c>
      <c r="B295" s="9">
        <v>2026</v>
      </c>
      <c r="C295" s="45">
        <v>0</v>
      </c>
      <c r="D295" s="152">
        <v>0</v>
      </c>
      <c r="E295" s="45">
        <v>0</v>
      </c>
      <c r="F295" s="45">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41"/>
        <v>0</v>
      </c>
      <c r="V295" s="22">
        <f t="shared" si="142"/>
        <v>0</v>
      </c>
      <c r="W295" s="19">
        <f>U295-'Non-Residential - New Const'!U282</f>
        <v>-33</v>
      </c>
      <c r="X295" s="13">
        <f>W295/'Non-Residential - New Const'!U282</f>
        <v>-1</v>
      </c>
      <c r="Y295" s="12">
        <f>V295-'Non-Residential - New Const'!V282</f>
        <v>-18512188</v>
      </c>
      <c r="Z295" s="13">
        <f>Y295/'Non-Residential - New Const'!V282</f>
        <v>-1</v>
      </c>
      <c r="AA295" s="12">
        <f t="shared" si="143"/>
        <v>371913820.60000002</v>
      </c>
    </row>
    <row r="296" spans="1:40" x14ac:dyDescent="0.2">
      <c r="A296" s="26" t="s">
        <v>22</v>
      </c>
      <c r="B296" s="9">
        <v>2026</v>
      </c>
      <c r="C296" s="45">
        <v>0</v>
      </c>
      <c r="D296" s="152">
        <v>0</v>
      </c>
      <c r="E296" s="45">
        <v>0</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41"/>
        <v>0</v>
      </c>
      <c r="V296" s="22">
        <f t="shared" si="142"/>
        <v>0</v>
      </c>
      <c r="W296" s="19">
        <f>U296-'Non-Residential - New Const'!U283</f>
        <v>-42</v>
      </c>
      <c r="X296" s="13">
        <f>W296/'Non-Residential - New Const'!U283</f>
        <v>-1</v>
      </c>
      <c r="Y296" s="12">
        <f>V296-'Non-Residential - New Const'!V283</f>
        <v>-52015927.799999997</v>
      </c>
      <c r="Z296" s="13">
        <f>Y296/'Non-Residential - New Const'!V283</f>
        <v>-1</v>
      </c>
      <c r="AA296" s="12">
        <f t="shared" si="143"/>
        <v>319897892.80000001</v>
      </c>
    </row>
    <row r="297" spans="1:40" x14ac:dyDescent="0.2">
      <c r="A297" s="26" t="s">
        <v>23</v>
      </c>
      <c r="B297" s="9">
        <v>2026</v>
      </c>
      <c r="C297" s="45">
        <v>0</v>
      </c>
      <c r="D297" s="152">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41"/>
        <v>0</v>
      </c>
      <c r="V297" s="22">
        <f>SUM(D297+H297+J297+L297+N297+P297+R297+T297+F297)</f>
        <v>0</v>
      </c>
      <c r="W297" s="19">
        <f>U297-'Non-Residential - New Const'!U284</f>
        <v>-46</v>
      </c>
      <c r="X297" s="13">
        <f>W297/'Non-Residential - New Const'!U284</f>
        <v>-1</v>
      </c>
      <c r="Y297" s="12">
        <f>V297-'Non-Residential - New Const'!V284</f>
        <v>-30960439.899999999</v>
      </c>
      <c r="Z297" s="13">
        <f>Y297/'Non-Residential - New Const'!V284</f>
        <v>-1</v>
      </c>
      <c r="AA297" s="12">
        <f t="shared" si="143"/>
        <v>288937452.90000004</v>
      </c>
    </row>
    <row r="298" spans="1:40" x14ac:dyDescent="0.2">
      <c r="A298" s="26" t="s">
        <v>24</v>
      </c>
      <c r="B298" s="9">
        <v>2026</v>
      </c>
      <c r="C298" s="45">
        <v>0</v>
      </c>
      <c r="D298" s="152">
        <v>0</v>
      </c>
      <c r="E298" s="45">
        <v>0</v>
      </c>
      <c r="F298" s="45">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41"/>
        <v>0</v>
      </c>
      <c r="V298" s="22">
        <f>SUM(D298+H298+J298+L298+N298+P298+R298+T298+F298)</f>
        <v>0</v>
      </c>
      <c r="W298" s="19">
        <f>U298-'Non-Residential - New Const'!U285</f>
        <v>-20</v>
      </c>
      <c r="X298" s="13">
        <f>W298/'Non-Residential - New Const'!U285</f>
        <v>-1</v>
      </c>
      <c r="Y298" s="12">
        <f>V298-'Non-Residential - New Const'!V285</f>
        <v>-25144111.300000001</v>
      </c>
      <c r="Z298" s="13">
        <f>Y298/'Non-Residential - New Const'!V285</f>
        <v>-1</v>
      </c>
      <c r="AA298" s="12">
        <f t="shared" si="143"/>
        <v>263793341.60000002</v>
      </c>
    </row>
    <row r="299" spans="1:40" x14ac:dyDescent="0.2">
      <c r="A299" s="26" t="s">
        <v>25</v>
      </c>
      <c r="B299" s="9">
        <v>2026</v>
      </c>
      <c r="C299" s="45">
        <v>0</v>
      </c>
      <c r="D299" s="152">
        <v>0</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41"/>
        <v>0</v>
      </c>
      <c r="V299" s="22">
        <f t="shared" ref="V299:V302" si="145">SUM(D299+H299+J299+L299+N299+P299+R299+T299+F299)</f>
        <v>0</v>
      </c>
      <c r="W299" s="19">
        <f>U299-'Non-Residential - New Const'!U286</f>
        <v>-28</v>
      </c>
      <c r="X299" s="13">
        <f>W299/'Non-Residential - New Const'!U286</f>
        <v>-1</v>
      </c>
      <c r="Y299" s="12">
        <f>V299-'Non-Residential - New Const'!V286</f>
        <v>-42423793.75</v>
      </c>
      <c r="Z299" s="13">
        <f>Y299/'Non-Residential - New Const'!V286</f>
        <v>-1</v>
      </c>
      <c r="AA299" s="12">
        <f t="shared" si="143"/>
        <v>221369547.85000002</v>
      </c>
    </row>
    <row r="300" spans="1:40" x14ac:dyDescent="0.2">
      <c r="A300" s="26" t="s">
        <v>26</v>
      </c>
      <c r="B300" s="9">
        <v>2026</v>
      </c>
      <c r="C300" s="45">
        <v>0</v>
      </c>
      <c r="D300" s="152">
        <v>0</v>
      </c>
      <c r="E300" s="45">
        <v>0</v>
      </c>
      <c r="F300" s="45">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41"/>
        <v>0</v>
      </c>
      <c r="V300" s="22">
        <f t="shared" si="145"/>
        <v>0</v>
      </c>
      <c r="W300" s="19">
        <f>U300-'Non-Residential - New Const'!U287</f>
        <v>-33</v>
      </c>
      <c r="X300" s="13">
        <f>W300/'Non-Residential - New Const'!U287</f>
        <v>-1</v>
      </c>
      <c r="Y300" s="12">
        <f>V300-'Non-Residential - New Const'!V287</f>
        <v>-42156785</v>
      </c>
      <c r="Z300" s="13">
        <f>Y300/'Non-Residential - New Const'!V287</f>
        <v>-1</v>
      </c>
      <c r="AA300" s="12">
        <f t="shared" si="143"/>
        <v>179212762.85000002</v>
      </c>
    </row>
    <row r="301" spans="1:40" x14ac:dyDescent="0.2">
      <c r="A301" s="26" t="s">
        <v>27</v>
      </c>
      <c r="B301" s="9">
        <v>2026</v>
      </c>
      <c r="C301" s="45">
        <v>0</v>
      </c>
      <c r="D301" s="152">
        <v>0</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41"/>
        <v>0</v>
      </c>
      <c r="V301" s="22">
        <f t="shared" si="145"/>
        <v>0</v>
      </c>
      <c r="W301" s="19">
        <f>U301-'Non-Residential - New Const'!U288</f>
        <v>-28</v>
      </c>
      <c r="X301" s="13">
        <f>W301/'Non-Residential - New Const'!U288</f>
        <v>-1</v>
      </c>
      <c r="Y301" s="12">
        <f>V301-'Non-Residential - New Const'!V288</f>
        <v>-47081620.32</v>
      </c>
      <c r="Z301" s="13">
        <f>Y301/'Non-Residential - New Const'!V288</f>
        <v>-1</v>
      </c>
      <c r="AA301" s="12">
        <f t="shared" si="143"/>
        <v>132131142.53000003</v>
      </c>
    </row>
    <row r="302" spans="1:40" x14ac:dyDescent="0.2">
      <c r="A302" s="26" t="s">
        <v>28</v>
      </c>
      <c r="B302" s="9">
        <v>2026</v>
      </c>
      <c r="C302" s="45">
        <v>0</v>
      </c>
      <c r="D302" s="152">
        <v>0</v>
      </c>
      <c r="E302" s="45">
        <v>0</v>
      </c>
      <c r="F302" s="45">
        <v>0</v>
      </c>
      <c r="G302" s="45">
        <v>0</v>
      </c>
      <c r="H302" s="45">
        <v>0</v>
      </c>
      <c r="I302" s="45">
        <v>0</v>
      </c>
      <c r="J302" s="45">
        <v>0</v>
      </c>
      <c r="K302" s="160">
        <v>0</v>
      </c>
      <c r="L302" s="45">
        <v>0</v>
      </c>
      <c r="M302" s="45">
        <v>0</v>
      </c>
      <c r="N302" s="45">
        <v>0</v>
      </c>
      <c r="O302" s="45">
        <v>0</v>
      </c>
      <c r="P302" s="45">
        <v>0</v>
      </c>
      <c r="Q302" s="45">
        <v>0</v>
      </c>
      <c r="R302" s="45">
        <v>0</v>
      </c>
      <c r="S302" s="45">
        <v>0</v>
      </c>
      <c r="T302" s="45">
        <v>0</v>
      </c>
      <c r="U302" s="21">
        <f t="shared" si="141"/>
        <v>0</v>
      </c>
      <c r="V302" s="22">
        <f t="shared" si="145"/>
        <v>0</v>
      </c>
      <c r="W302" s="19">
        <f>U302-'Non-Residential - New Const'!U289</f>
        <v>-18</v>
      </c>
      <c r="X302" s="13">
        <f>W302/'Non-Residential - New Const'!U289</f>
        <v>-1</v>
      </c>
      <c r="Y302" s="12">
        <f>V302-'Non-Residential - New Const'!V289</f>
        <v>-107633820.78</v>
      </c>
      <c r="Z302" s="13">
        <f>Y302/'Non-Residential - New Const'!V289</f>
        <v>-1</v>
      </c>
      <c r="AA302" s="12">
        <f t="shared" si="143"/>
        <v>24497321.75000003</v>
      </c>
    </row>
    <row r="303" spans="1:40" ht="13.5" thickBot="1" x14ac:dyDescent="0.25">
      <c r="A303" s="27" t="s">
        <v>29</v>
      </c>
      <c r="B303" s="15">
        <v>2026</v>
      </c>
      <c r="C303" s="149">
        <f>SUM(C291:C302)</f>
        <v>5</v>
      </c>
      <c r="D303" s="149">
        <f t="shared" ref="D303:O303" si="146">SUM(D291:D302)</f>
        <v>2316239</v>
      </c>
      <c r="E303" s="149">
        <f t="shared" si="146"/>
        <v>2</v>
      </c>
      <c r="F303" s="44">
        <f t="shared" si="146"/>
        <v>260000</v>
      </c>
      <c r="G303" s="149">
        <f t="shared" si="146"/>
        <v>48</v>
      </c>
      <c r="H303" s="44">
        <f t="shared" si="146"/>
        <v>34243050.130000003</v>
      </c>
      <c r="I303" s="149">
        <f t="shared" si="146"/>
        <v>18</v>
      </c>
      <c r="J303" s="44">
        <f t="shared" si="146"/>
        <v>369217157</v>
      </c>
      <c r="K303" s="149">
        <f t="shared" si="146"/>
        <v>0</v>
      </c>
      <c r="L303" s="44">
        <f t="shared" si="146"/>
        <v>0</v>
      </c>
      <c r="M303" s="149">
        <f t="shared" si="146"/>
        <v>2</v>
      </c>
      <c r="N303" s="44">
        <f t="shared" si="146"/>
        <v>594720</v>
      </c>
      <c r="O303" s="149">
        <f t="shared" si="146"/>
        <v>0</v>
      </c>
      <c r="P303" s="44">
        <f>SUM(P291:P302)</f>
        <v>0</v>
      </c>
      <c r="Q303" s="149">
        <f t="shared" ref="Q303:V303" si="147">SUM(Q291:Q302)</f>
        <v>2</v>
      </c>
      <c r="R303" s="44">
        <f t="shared" si="147"/>
        <v>1050000</v>
      </c>
      <c r="S303" s="149">
        <f t="shared" si="147"/>
        <v>6</v>
      </c>
      <c r="T303" s="16">
        <f t="shared" si="147"/>
        <v>88328795.739999995</v>
      </c>
      <c r="U303" s="23">
        <f t="shared" si="147"/>
        <v>83</v>
      </c>
      <c r="V303" s="24">
        <f t="shared" si="147"/>
        <v>496009961.87</v>
      </c>
      <c r="W303" s="20">
        <f>U303-'Non-Residential - New Const'!U290</f>
        <v>-243</v>
      </c>
      <c r="X303" s="18">
        <f>W303/'Non-Residential - New Const'!U290</f>
        <v>-0.745398773006135</v>
      </c>
      <c r="Y303" s="17">
        <f>V303-'Non-Residential - New Const'!V290</f>
        <v>24497321.75</v>
      </c>
      <c r="Z303" s="18">
        <f>Y303/'Non-Residential - New Const'!V290</f>
        <v>5.1954750871080424E-2</v>
      </c>
      <c r="AA303" s="17">
        <f>Y303</f>
        <v>24497321.75</v>
      </c>
    </row>
    <row r="304" spans="1:40" ht="15.75" x14ac:dyDescent="0.2">
      <c r="A304" s="97" t="s">
        <v>49</v>
      </c>
      <c r="B304" s="97"/>
      <c r="C304" s="97"/>
      <c r="D304" s="97"/>
      <c r="E304" s="97"/>
      <c r="F304" s="97"/>
      <c r="G304" s="97"/>
      <c r="H304" s="97"/>
      <c r="I304" s="97"/>
      <c r="J304" s="97"/>
      <c r="K304" s="97"/>
      <c r="L304" s="97"/>
      <c r="M304" s="97"/>
      <c r="N304" s="97"/>
      <c r="O304" s="97"/>
      <c r="P304" s="28"/>
      <c r="Q304" s="28"/>
      <c r="R304" s="28"/>
      <c r="S304" s="28"/>
      <c r="T304" s="28"/>
      <c r="U304" s="28"/>
      <c r="V304" s="28"/>
      <c r="W304" s="28"/>
      <c r="X304" s="28"/>
      <c r="Y304" s="28"/>
      <c r="Z304" s="28"/>
      <c r="AA304" s="28"/>
    </row>
    <row r="305" spans="1:27" x14ac:dyDescent="0.2">
      <c r="A305" s="183" t="s">
        <v>58</v>
      </c>
      <c r="B305" s="183"/>
      <c r="C305" s="183"/>
      <c r="D305" s="183"/>
      <c r="E305" s="183"/>
      <c r="F305" s="183"/>
      <c r="G305" s="183"/>
      <c r="H305" s="183"/>
      <c r="I305" s="183"/>
      <c r="J305" s="183"/>
      <c r="K305" s="183"/>
      <c r="L305" s="183"/>
      <c r="M305" s="183"/>
      <c r="N305" s="183"/>
      <c r="O305" s="183"/>
      <c r="P305" s="183"/>
      <c r="Q305" s="28"/>
      <c r="R305" s="28"/>
      <c r="S305" s="28"/>
      <c r="T305" s="28"/>
      <c r="U305" s="28"/>
      <c r="V305" s="28"/>
      <c r="W305" s="28"/>
      <c r="X305" s="28"/>
      <c r="Y305" s="28"/>
      <c r="Z305" s="28"/>
      <c r="AA305" s="28"/>
    </row>
    <row r="306" spans="1:27" x14ac:dyDescent="0.2">
      <c r="A306" s="183"/>
      <c r="B306" s="183"/>
      <c r="C306" s="183"/>
      <c r="D306" s="183"/>
      <c r="E306" s="183"/>
      <c r="F306" s="183"/>
      <c r="G306" s="183"/>
      <c r="H306" s="183"/>
      <c r="I306" s="183"/>
      <c r="J306" s="183"/>
      <c r="K306" s="183"/>
      <c r="L306" s="183"/>
      <c r="M306" s="183"/>
      <c r="N306" s="183"/>
      <c r="O306" s="183"/>
      <c r="P306" s="183"/>
      <c r="Q306" s="28"/>
      <c r="R306" s="28"/>
      <c r="S306" s="28"/>
      <c r="T306" s="28"/>
      <c r="U306" s="28"/>
      <c r="V306" s="28"/>
      <c r="W306" s="28"/>
      <c r="X306" s="28"/>
      <c r="Y306" s="28"/>
      <c r="Z306" s="28"/>
      <c r="AA306" s="28"/>
    </row>
    <row r="307" spans="1:27" x14ac:dyDescent="0.2">
      <c r="A307" s="183"/>
      <c r="B307" s="183"/>
      <c r="C307" s="183"/>
      <c r="D307" s="183"/>
      <c r="E307" s="183"/>
      <c r="F307" s="183"/>
      <c r="G307" s="183"/>
      <c r="H307" s="183"/>
      <c r="I307" s="183"/>
      <c r="J307" s="183"/>
      <c r="K307" s="183"/>
      <c r="L307" s="183"/>
      <c r="M307" s="183"/>
      <c r="N307" s="183"/>
      <c r="O307" s="183"/>
      <c r="P307" s="183"/>
      <c r="Q307" s="28"/>
      <c r="R307" s="28"/>
      <c r="S307" s="28"/>
      <c r="T307" s="28"/>
      <c r="U307" s="28"/>
      <c r="V307" s="28"/>
      <c r="W307" s="28"/>
      <c r="X307" s="28"/>
      <c r="Y307" s="28"/>
      <c r="Z307" s="28"/>
      <c r="AA307" s="28"/>
    </row>
    <row r="308" spans="1:27" x14ac:dyDescent="0.2">
      <c r="A308" s="183"/>
      <c r="B308" s="183"/>
      <c r="C308" s="183"/>
      <c r="D308" s="183"/>
      <c r="E308" s="183"/>
      <c r="F308" s="183"/>
      <c r="G308" s="183"/>
      <c r="H308" s="183"/>
      <c r="I308" s="183"/>
      <c r="J308" s="183"/>
      <c r="K308" s="183"/>
      <c r="L308" s="183"/>
      <c r="M308" s="183"/>
      <c r="N308" s="183"/>
      <c r="O308" s="183"/>
      <c r="P308" s="183"/>
      <c r="Q308" s="28"/>
      <c r="R308" s="28"/>
      <c r="S308" s="28"/>
      <c r="T308" s="28"/>
      <c r="U308" s="28"/>
      <c r="V308" s="28"/>
      <c r="W308" s="28"/>
      <c r="X308" s="28"/>
      <c r="Y308" s="28"/>
      <c r="Z308" s="28"/>
      <c r="AA308" s="28"/>
    </row>
    <row r="309" spans="1:27" ht="15.75" x14ac:dyDescent="0.2">
      <c r="A309" s="96" t="s">
        <v>36</v>
      </c>
      <c r="B309" s="96"/>
      <c r="C309" s="96"/>
      <c r="D309" s="96"/>
      <c r="E309" s="96"/>
      <c r="F309" s="96"/>
      <c r="G309" s="96"/>
      <c r="H309" s="96"/>
      <c r="I309" s="96"/>
      <c r="J309" s="96"/>
      <c r="K309" s="96"/>
      <c r="L309" s="96"/>
      <c r="M309" s="96"/>
      <c r="N309" s="96"/>
      <c r="O309" s="96"/>
      <c r="P309" s="28"/>
      <c r="Q309" s="28"/>
      <c r="R309" s="28"/>
      <c r="S309" s="28"/>
      <c r="T309" s="28"/>
      <c r="U309" s="28"/>
      <c r="V309" s="28"/>
      <c r="W309" s="28"/>
      <c r="X309" s="28"/>
      <c r="Y309" s="28"/>
      <c r="Z309" s="28"/>
      <c r="AA309" s="28"/>
    </row>
    <row r="310" spans="1:27" ht="15.75" x14ac:dyDescent="0.2">
      <c r="A310" s="96"/>
      <c r="B310" s="96"/>
      <c r="C310" s="96"/>
      <c r="D310" s="96"/>
      <c r="E310" s="96"/>
      <c r="F310" s="96"/>
      <c r="G310" s="96"/>
      <c r="H310" s="96"/>
      <c r="I310" s="96"/>
      <c r="J310" s="96"/>
      <c r="K310" s="96"/>
      <c r="L310" s="96"/>
      <c r="M310" s="96"/>
      <c r="N310" s="96"/>
      <c r="O310" s="96"/>
      <c r="P310" s="28"/>
      <c r="Q310" s="28"/>
      <c r="R310" s="28"/>
      <c r="S310" s="28"/>
      <c r="T310" s="28"/>
      <c r="U310" s="28"/>
      <c r="V310" s="28"/>
      <c r="W310" s="28"/>
      <c r="X310" s="28"/>
      <c r="Y310" s="28"/>
      <c r="Z310" s="28"/>
      <c r="AA310" s="28"/>
    </row>
    <row r="311" spans="1:27" ht="15.75" x14ac:dyDescent="0.2">
      <c r="A311" s="96" t="s">
        <v>52</v>
      </c>
      <c r="B311" s="96"/>
      <c r="C311" s="96"/>
      <c r="D311" s="96"/>
      <c r="E311" s="96"/>
      <c r="F311" s="96"/>
      <c r="G311" s="96"/>
      <c r="H311" s="96"/>
      <c r="I311" s="96"/>
      <c r="J311" s="96"/>
      <c r="K311" s="96"/>
      <c r="L311" s="96"/>
      <c r="M311" s="96"/>
      <c r="N311" s="96"/>
      <c r="O311" s="96"/>
      <c r="P311" s="28"/>
      <c r="Q311" s="28"/>
      <c r="R311" s="28"/>
      <c r="S311" s="28"/>
      <c r="T311" s="28"/>
      <c r="U311" s="28"/>
      <c r="V311" s="28"/>
      <c r="W311" s="28"/>
      <c r="X311" s="28"/>
      <c r="Y311" s="28"/>
      <c r="Z311" s="28"/>
      <c r="AA311" s="28"/>
    </row>
  </sheetData>
  <mergeCells count="14">
    <mergeCell ref="S3:T3"/>
    <mergeCell ref="U3:V3"/>
    <mergeCell ref="W3:AA3"/>
    <mergeCell ref="A305:P308"/>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303">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U290:V290"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305"/>
  <sheetViews>
    <sheetView zoomScaleNormal="100" workbookViewId="0">
      <pane xSplit="2" ySplit="4" topLeftCell="C259" activePane="bottomRight" state="frozen"/>
      <selection pane="topRight" activeCell="C1" sqref="C1"/>
      <selection pane="bottomLeft" activeCell="A5" sqref="A5"/>
      <selection pane="bottomRight" activeCell="F282" sqref="F28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4" t="s">
        <v>39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60</v>
      </c>
      <c r="AM265" s="26">
        <v>59</v>
      </c>
      <c r="AN265" s="26">
        <v>57</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65954963</v>
      </c>
      <c r="AM266" s="26">
        <v>37138930.18</v>
      </c>
      <c r="AN266" s="26">
        <v>41970687.710000001</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65.954963000000006</v>
      </c>
      <c r="AM267" s="26">
        <f t="shared" si="149"/>
        <v>37.138930180000003</v>
      </c>
      <c r="AN267" s="26">
        <f t="shared" si="149"/>
        <v>41.97068771</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40"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40" x14ac:dyDescent="0.2">
      <c r="A274" s="26" t="s">
        <v>26</v>
      </c>
      <c r="B274" s="9">
        <v>2025</v>
      </c>
      <c r="C274" s="45">
        <v>0</v>
      </c>
      <c r="D274" s="45">
        <v>0</v>
      </c>
      <c r="E274" s="45">
        <v>2</v>
      </c>
      <c r="F274" s="45">
        <v>3700000</v>
      </c>
      <c r="G274" s="45">
        <v>38</v>
      </c>
      <c r="H274" s="45">
        <v>34895455</v>
      </c>
      <c r="I274" s="45">
        <v>14</v>
      </c>
      <c r="J274" s="45">
        <v>5645490</v>
      </c>
      <c r="K274" s="45">
        <v>0</v>
      </c>
      <c r="L274" s="45">
        <v>0</v>
      </c>
      <c r="M274" s="45">
        <v>0</v>
      </c>
      <c r="N274" s="45">
        <v>0</v>
      </c>
      <c r="O274" s="45">
        <v>0</v>
      </c>
      <c r="P274" s="45">
        <v>0</v>
      </c>
      <c r="Q274" s="45">
        <v>0</v>
      </c>
      <c r="R274" s="152">
        <v>0</v>
      </c>
      <c r="S274" s="45">
        <v>6</v>
      </c>
      <c r="T274" s="45">
        <v>21714018</v>
      </c>
      <c r="U274" s="21">
        <f t="shared" ref="U274:U276" si="154">SUM(C274+G274+I274+K274+M274+O274+Q274+S274+E274)</f>
        <v>60</v>
      </c>
      <c r="V274" s="22">
        <f t="shared" ref="V274:V276" si="155">SUM(D274+H274+J274+L274+N274+P274+R274+T274+F274)</f>
        <v>65954963</v>
      </c>
      <c r="W274" s="19">
        <f>U274-'Non Residential-Finish&amp; Imp'!U261</f>
        <v>14</v>
      </c>
      <c r="X274" s="13">
        <f>W274/'Non Residential-Finish&amp; Imp'!U261</f>
        <v>0.30434782608695654</v>
      </c>
      <c r="Y274" s="12">
        <f>V274-'Non Residential-Finish&amp; Imp'!V261</f>
        <v>39326435</v>
      </c>
      <c r="Z274" s="13">
        <f>Y274/'Non Residential-Finish&amp; Imp'!V261</f>
        <v>1.4768535083876961</v>
      </c>
      <c r="AA274" s="12">
        <f t="shared" si="152"/>
        <v>-96651223.289999992</v>
      </c>
    </row>
    <row r="275" spans="1:40" x14ac:dyDescent="0.2">
      <c r="A275" s="26" t="s">
        <v>27</v>
      </c>
      <c r="B275" s="9">
        <v>2025</v>
      </c>
      <c r="C275" s="45">
        <v>0</v>
      </c>
      <c r="D275" s="45">
        <v>0</v>
      </c>
      <c r="E275" s="45">
        <v>2</v>
      </c>
      <c r="F275" s="45">
        <v>246500</v>
      </c>
      <c r="G275" s="45">
        <v>45</v>
      </c>
      <c r="H275" s="45">
        <v>28075327.449999999</v>
      </c>
      <c r="I275" s="45">
        <v>7</v>
      </c>
      <c r="J275" s="45">
        <v>8148920</v>
      </c>
      <c r="K275" s="45">
        <v>0</v>
      </c>
      <c r="L275" s="45">
        <v>0</v>
      </c>
      <c r="M275" s="45">
        <v>0</v>
      </c>
      <c r="N275" s="45">
        <v>0</v>
      </c>
      <c r="O275" s="45">
        <v>0</v>
      </c>
      <c r="P275" s="45">
        <v>0</v>
      </c>
      <c r="Q275" s="45">
        <v>0</v>
      </c>
      <c r="R275" s="152">
        <v>0</v>
      </c>
      <c r="S275" s="45">
        <v>5</v>
      </c>
      <c r="T275" s="45">
        <v>668182.73</v>
      </c>
      <c r="U275" s="21">
        <f t="shared" si="154"/>
        <v>59</v>
      </c>
      <c r="V275" s="22">
        <f t="shared" si="155"/>
        <v>37138930.18</v>
      </c>
      <c r="W275" s="19">
        <f>U275-'Non Residential-Finish&amp; Imp'!U262</f>
        <v>0</v>
      </c>
      <c r="X275" s="13">
        <f>W275/'Non Residential-Finish&amp; Imp'!U262</f>
        <v>0</v>
      </c>
      <c r="Y275" s="12">
        <f>V275-'Non Residential-Finish&amp; Imp'!V262</f>
        <v>13506090.18</v>
      </c>
      <c r="Z275" s="13">
        <f>Y275/'Non Residential-Finish&amp; Imp'!V262</f>
        <v>0.57149670458565283</v>
      </c>
      <c r="AA275" s="12">
        <f>AA274+Y275</f>
        <v>-83145133.109999985</v>
      </c>
    </row>
    <row r="276" spans="1:40" x14ac:dyDescent="0.2">
      <c r="A276" s="26" t="s">
        <v>28</v>
      </c>
      <c r="B276" s="9">
        <v>2025</v>
      </c>
      <c r="C276" s="45">
        <v>0</v>
      </c>
      <c r="D276" s="45">
        <v>0</v>
      </c>
      <c r="E276" s="45">
        <v>4</v>
      </c>
      <c r="F276" s="45">
        <v>24790190</v>
      </c>
      <c r="G276" s="45">
        <v>39</v>
      </c>
      <c r="H276" s="45">
        <v>13733113.710000001</v>
      </c>
      <c r="I276" s="45">
        <v>12</v>
      </c>
      <c r="J276" s="45">
        <v>2447384</v>
      </c>
      <c r="K276" s="45">
        <v>0</v>
      </c>
      <c r="L276" s="45">
        <v>0</v>
      </c>
      <c r="M276" s="45">
        <v>0</v>
      </c>
      <c r="N276" s="45">
        <v>0</v>
      </c>
      <c r="O276" s="45">
        <v>0</v>
      </c>
      <c r="P276" s="45">
        <v>0</v>
      </c>
      <c r="Q276" s="45">
        <v>0</v>
      </c>
      <c r="R276" s="152">
        <v>0</v>
      </c>
      <c r="S276" s="45">
        <v>2</v>
      </c>
      <c r="T276" s="45">
        <v>1000000</v>
      </c>
      <c r="U276" s="21">
        <f t="shared" si="154"/>
        <v>57</v>
      </c>
      <c r="V276" s="22">
        <f t="shared" si="155"/>
        <v>41970687.710000001</v>
      </c>
      <c r="W276" s="19">
        <f>U276-'Non Residential-Finish&amp; Imp'!U263</f>
        <v>-16</v>
      </c>
      <c r="X276" s="13">
        <f>W276/'Non Residential-Finish&amp; Imp'!U263</f>
        <v>-0.21917808219178081</v>
      </c>
      <c r="Y276" s="12">
        <f>V276-'Non Residential-Finish&amp; Imp'!V263</f>
        <v>-330162.16999999434</v>
      </c>
      <c r="Z276" s="13">
        <f>Y276/'Non Residential-Finish&amp; Imp'!V263</f>
        <v>-7.8050954280258159E-3</v>
      </c>
      <c r="AA276" s="12">
        <f t="shared" ref="AA276" si="156">AA275+Y276</f>
        <v>-83475295.279999971</v>
      </c>
    </row>
    <row r="277" spans="1:40" ht="13.5" thickBot="1" x14ac:dyDescent="0.25">
      <c r="A277" s="27" t="s">
        <v>29</v>
      </c>
      <c r="B277" s="147">
        <v>2025</v>
      </c>
      <c r="C277" s="149">
        <f>SUM(C265:C276)</f>
        <v>4</v>
      </c>
      <c r="D277" s="44">
        <f t="shared" ref="D277:T277" si="157">SUM(D265:D276)</f>
        <v>460080</v>
      </c>
      <c r="E277" s="149">
        <f t="shared" si="157"/>
        <v>50</v>
      </c>
      <c r="F277" s="44">
        <f t="shared" si="157"/>
        <v>38391475</v>
      </c>
      <c r="G277" s="149">
        <f t="shared" si="157"/>
        <v>485</v>
      </c>
      <c r="H277" s="44">
        <f t="shared" si="157"/>
        <v>284929810.92000002</v>
      </c>
      <c r="I277" s="149">
        <f t="shared" si="157"/>
        <v>167</v>
      </c>
      <c r="J277" s="44">
        <f t="shared" si="157"/>
        <v>92581134.219999999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44</v>
      </c>
      <c r="T277" s="16">
        <f t="shared" si="157"/>
        <v>45849036.729999997</v>
      </c>
      <c r="U277" s="23">
        <f>SUM(U265:U276)</f>
        <v>764</v>
      </c>
      <c r="V277" s="24">
        <f t="shared" ref="V277" si="158">SUM(V265:V276)</f>
        <v>473330887.87</v>
      </c>
      <c r="W277" s="20">
        <f>U277-'Non Residential-Finish&amp; Imp'!U264</f>
        <v>-87</v>
      </c>
      <c r="X277" s="18">
        <f>W277/'Non Residential-Finish&amp; Imp'!U264</f>
        <v>-0.10223266745005875</v>
      </c>
      <c r="Y277" s="17">
        <f>V277-'Non Residential-Finish&amp; Imp'!V264</f>
        <v>-83475295.279999971</v>
      </c>
      <c r="Z277" s="18">
        <f>Y277/'Non Residential-Finish&amp; Imp'!V264</f>
        <v>-0.14991804654136226</v>
      </c>
      <c r="AA277" s="17">
        <f>Y277</f>
        <v>-83475295.279999971</v>
      </c>
    </row>
    <row r="278" spans="1:40" x14ac:dyDescent="0.2">
      <c r="A278" s="26" t="s">
        <v>17</v>
      </c>
      <c r="B278" s="9">
        <v>2026</v>
      </c>
      <c r="C278" s="45">
        <v>1</v>
      </c>
      <c r="D278" s="45">
        <v>51974.18</v>
      </c>
      <c r="E278" s="45">
        <v>5</v>
      </c>
      <c r="F278" s="45">
        <v>328000</v>
      </c>
      <c r="G278" s="45">
        <v>43</v>
      </c>
      <c r="H278" s="45">
        <v>20201764.75</v>
      </c>
      <c r="I278" s="45">
        <v>9</v>
      </c>
      <c r="J278" s="45">
        <v>1699349.4</v>
      </c>
      <c r="K278" s="45">
        <v>0</v>
      </c>
      <c r="L278" s="45">
        <v>0</v>
      </c>
      <c r="M278" s="45">
        <v>0</v>
      </c>
      <c r="N278" s="45">
        <v>0</v>
      </c>
      <c r="O278" s="45">
        <v>0</v>
      </c>
      <c r="P278" s="45">
        <v>0</v>
      </c>
      <c r="Q278" s="45">
        <v>0</v>
      </c>
      <c r="R278" s="151">
        <v>0</v>
      </c>
      <c r="S278" s="45">
        <v>7</v>
      </c>
      <c r="T278" s="45">
        <v>617684</v>
      </c>
      <c r="U278" s="21">
        <f t="shared" ref="U278:U279" si="159">SUM(C278+G278+I278+K278+M278+O278+Q278+S278+E278)</f>
        <v>65</v>
      </c>
      <c r="V278" s="22">
        <f t="shared" ref="V278:V285" si="160">SUM(D278+H278+J278+L278+N278+P278+R278+T278+F278)</f>
        <v>22898772.329999998</v>
      </c>
      <c r="W278" s="19">
        <f>U278-'Non Residential-Finish&amp; Imp'!U265</f>
        <v>-1</v>
      </c>
      <c r="X278" s="13">
        <f>W278/'Non Residential-Finish&amp; Imp'!U265</f>
        <v>-1.5151515151515152E-2</v>
      </c>
      <c r="Y278" s="12">
        <f>V278-'Non Residential-Finish&amp; Imp'!V265</f>
        <v>-7134071.1300000027</v>
      </c>
      <c r="Z278" s="13">
        <f>Y278/'Non Residential-Finish&amp; Imp'!V265</f>
        <v>-0.23754231395044878</v>
      </c>
      <c r="AA278" s="12">
        <f>Y278</f>
        <v>-7134071.1300000027</v>
      </c>
      <c r="AC278" s="26">
        <f t="array" ref="AC278:AN279">TRANSPOSE(U278:V289)</f>
        <v>65</v>
      </c>
      <c r="AD278" s="26">
        <v>38</v>
      </c>
      <c r="AE278" s="26">
        <v>68</v>
      </c>
      <c r="AF278" s="26">
        <v>0</v>
      </c>
      <c r="AG278" s="26">
        <v>0</v>
      </c>
      <c r="AH278" s="26">
        <v>0</v>
      </c>
      <c r="AI278" s="26">
        <v>0</v>
      </c>
      <c r="AJ278" s="26">
        <v>0</v>
      </c>
      <c r="AK278" s="26">
        <v>0</v>
      </c>
      <c r="AL278" s="26">
        <v>0</v>
      </c>
      <c r="AM278" s="26">
        <v>0</v>
      </c>
      <c r="AN278" s="26">
        <v>0</v>
      </c>
    </row>
    <row r="279" spans="1:40" x14ac:dyDescent="0.2">
      <c r="A279" s="26" t="s">
        <v>18</v>
      </c>
      <c r="B279" s="9">
        <v>2026</v>
      </c>
      <c r="C279" s="45">
        <v>0</v>
      </c>
      <c r="D279" s="45">
        <v>0</v>
      </c>
      <c r="E279" s="45">
        <v>1</v>
      </c>
      <c r="F279" s="45">
        <v>21600</v>
      </c>
      <c r="G279" s="45">
        <v>25</v>
      </c>
      <c r="H279" s="45">
        <v>17398505.52</v>
      </c>
      <c r="I279" s="45">
        <v>4</v>
      </c>
      <c r="J279" s="45">
        <v>471832.5</v>
      </c>
      <c r="K279" s="45">
        <v>0</v>
      </c>
      <c r="L279" s="45">
        <v>0</v>
      </c>
      <c r="M279" s="45">
        <v>4</v>
      </c>
      <c r="N279" s="45">
        <v>1068060</v>
      </c>
      <c r="O279" s="45">
        <v>0</v>
      </c>
      <c r="P279" s="45">
        <v>0</v>
      </c>
      <c r="Q279" s="45">
        <v>0</v>
      </c>
      <c r="R279" s="152">
        <v>0</v>
      </c>
      <c r="S279" s="45">
        <v>4</v>
      </c>
      <c r="T279" s="45">
        <v>521744</v>
      </c>
      <c r="U279" s="21">
        <f t="shared" si="159"/>
        <v>38</v>
      </c>
      <c r="V279" s="22">
        <f t="shared" si="160"/>
        <v>19481742.02</v>
      </c>
      <c r="W279" s="19">
        <f>U279-'Non Residential-Finish&amp; Imp'!U266</f>
        <v>-27</v>
      </c>
      <c r="X279" s="13">
        <f>W279/'Non Residential-Finish&amp; Imp'!U266</f>
        <v>-0.41538461538461541</v>
      </c>
      <c r="Y279" s="12">
        <f>V279-'Non Residential-Finish&amp; Imp'!V266</f>
        <v>-40028245.980000004</v>
      </c>
      <c r="Z279" s="13">
        <f>Y279/'Non Residential-Finish&amp; Imp'!V266</f>
        <v>-0.67263071839302013</v>
      </c>
      <c r="AA279" s="12">
        <f t="shared" ref="AA279" si="161">AA278+Y279</f>
        <v>-47162317.110000007</v>
      </c>
      <c r="AC279" s="26">
        <v>22898772.329999998</v>
      </c>
      <c r="AD279" s="26">
        <v>19481742.02</v>
      </c>
      <c r="AE279" s="26">
        <v>68684856.340000004</v>
      </c>
      <c r="AF279" s="26">
        <v>0</v>
      </c>
      <c r="AG279" s="26">
        <v>0</v>
      </c>
      <c r="AH279" s="26">
        <v>0</v>
      </c>
      <c r="AI279" s="26">
        <v>0</v>
      </c>
      <c r="AJ279" s="26">
        <v>0</v>
      </c>
      <c r="AK279" s="26">
        <v>0</v>
      </c>
      <c r="AL279" s="26">
        <v>0</v>
      </c>
      <c r="AM279" s="26">
        <v>0</v>
      </c>
      <c r="AN279" s="26">
        <v>0</v>
      </c>
    </row>
    <row r="280" spans="1:40" x14ac:dyDescent="0.2">
      <c r="A280" s="26" t="s">
        <v>19</v>
      </c>
      <c r="B280" s="9">
        <v>2026</v>
      </c>
      <c r="C280" s="45">
        <v>1</v>
      </c>
      <c r="D280" s="45">
        <v>45000</v>
      </c>
      <c r="E280" s="45">
        <v>5</v>
      </c>
      <c r="F280" s="45">
        <v>972050</v>
      </c>
      <c r="G280" s="45">
        <v>36</v>
      </c>
      <c r="H280" s="45">
        <v>15534524.34</v>
      </c>
      <c r="I280" s="45">
        <v>20</v>
      </c>
      <c r="J280" s="45">
        <v>20788645</v>
      </c>
      <c r="K280" s="45">
        <v>0</v>
      </c>
      <c r="L280" s="45">
        <v>0</v>
      </c>
      <c r="M280" s="45">
        <v>0</v>
      </c>
      <c r="N280" s="45">
        <v>0</v>
      </c>
      <c r="O280" s="45">
        <v>0</v>
      </c>
      <c r="P280" s="45">
        <v>0</v>
      </c>
      <c r="Q280" s="45">
        <v>0</v>
      </c>
      <c r="R280" s="152">
        <v>0</v>
      </c>
      <c r="S280" s="45">
        <v>6</v>
      </c>
      <c r="T280" s="45">
        <v>31344637</v>
      </c>
      <c r="U280" s="21">
        <f>SUM(C280+G280+I280+K280+M280+O280+Q280+S280+E280)</f>
        <v>68</v>
      </c>
      <c r="V280" s="22">
        <f t="shared" si="160"/>
        <v>68684856.340000004</v>
      </c>
      <c r="W280" s="19">
        <f>U280-'Non Residential-Finish&amp; Imp'!U267</f>
        <v>-23</v>
      </c>
      <c r="X280" s="13">
        <f>W280/'Non Residential-Finish&amp; Imp'!U267</f>
        <v>-0.25274725274725274</v>
      </c>
      <c r="Y280" s="12">
        <f>V280-'Non Residential-Finish&amp; Imp'!V267</f>
        <v>33265012.340000004</v>
      </c>
      <c r="Z280" s="13">
        <f>Y280/'Non Residential-Finish&amp; Imp'!V267</f>
        <v>0.93916315215843427</v>
      </c>
      <c r="AA280" s="12">
        <f>AA279+Y280</f>
        <v>-13897304.770000003</v>
      </c>
      <c r="AC280" s="26">
        <f>AC279/$AC$125</f>
        <v>22.89877233</v>
      </c>
      <c r="AD280" s="26">
        <f t="shared" ref="AD280:AN280" si="162">AD279/$AC$125</f>
        <v>19.481742019999999</v>
      </c>
      <c r="AE280" s="26">
        <f t="shared" si="162"/>
        <v>68.68485634000001</v>
      </c>
      <c r="AF280" s="26">
        <f t="shared" si="162"/>
        <v>0</v>
      </c>
      <c r="AG280" s="26">
        <f t="shared" si="162"/>
        <v>0</v>
      </c>
      <c r="AH280" s="26">
        <f t="shared" si="162"/>
        <v>0</v>
      </c>
      <c r="AI280" s="26">
        <f t="shared" si="162"/>
        <v>0</v>
      </c>
      <c r="AJ280" s="26">
        <f t="shared" si="162"/>
        <v>0</v>
      </c>
      <c r="AK280" s="26">
        <f t="shared" si="162"/>
        <v>0</v>
      </c>
      <c r="AL280" s="26">
        <f t="shared" si="162"/>
        <v>0</v>
      </c>
      <c r="AM280" s="26">
        <f t="shared" si="162"/>
        <v>0</v>
      </c>
      <c r="AN280" s="26">
        <f t="shared" si="162"/>
        <v>0</v>
      </c>
    </row>
    <row r="281" spans="1:40" x14ac:dyDescent="0.2">
      <c r="A281" s="26" t="s">
        <v>20</v>
      </c>
      <c r="B281" s="9">
        <v>2026</v>
      </c>
      <c r="C281" s="45">
        <v>0</v>
      </c>
      <c r="D281" s="45">
        <v>0</v>
      </c>
      <c r="E281" s="45">
        <v>0</v>
      </c>
      <c r="F281" s="45">
        <v>0</v>
      </c>
      <c r="G281" s="45">
        <v>0</v>
      </c>
      <c r="H281" s="45">
        <v>0</v>
      </c>
      <c r="I281" s="45">
        <v>0</v>
      </c>
      <c r="J281" s="45">
        <v>0</v>
      </c>
      <c r="K281" s="45">
        <v>0</v>
      </c>
      <c r="L281" s="45">
        <v>0</v>
      </c>
      <c r="M281" s="45">
        <v>0</v>
      </c>
      <c r="N281" s="45">
        <v>0</v>
      </c>
      <c r="O281" s="45">
        <v>0</v>
      </c>
      <c r="P281" s="45">
        <v>0</v>
      </c>
      <c r="Q281" s="45">
        <v>0</v>
      </c>
      <c r="R281" s="152">
        <v>0</v>
      </c>
      <c r="S281" s="45">
        <v>0</v>
      </c>
      <c r="T281" s="45">
        <v>0</v>
      </c>
      <c r="U281" s="21">
        <f t="shared" ref="U281:U283" si="163">SUM(C281+G281+I281+K281+M281+O281+Q281+S281+E281)</f>
        <v>0</v>
      </c>
      <c r="V281" s="22">
        <f t="shared" si="160"/>
        <v>0</v>
      </c>
      <c r="W281" s="19">
        <f>U281-'Non Residential-Finish&amp; Imp'!U268</f>
        <v>-71</v>
      </c>
      <c r="X281" s="13">
        <f>W281/'Non Residential-Finish&amp; Imp'!U268</f>
        <v>-1</v>
      </c>
      <c r="Y281" s="12">
        <f>V281-'Non Residential-Finish&amp; Imp'!V268</f>
        <v>-69160314</v>
      </c>
      <c r="Z281" s="13">
        <f>Y281/'Non Residential-Finish&amp; Imp'!V268</f>
        <v>-1</v>
      </c>
      <c r="AA281" s="12">
        <f t="shared" ref="AA281" si="164">AA280+Y281</f>
        <v>-83057618.770000011</v>
      </c>
    </row>
    <row r="282" spans="1:40" x14ac:dyDescent="0.2">
      <c r="A282" s="26" t="s">
        <v>21</v>
      </c>
      <c r="B282" s="9">
        <v>2026</v>
      </c>
      <c r="C282" s="45">
        <v>0</v>
      </c>
      <c r="D282" s="45">
        <v>0</v>
      </c>
      <c r="E282" s="45">
        <v>0</v>
      </c>
      <c r="F282" s="45">
        <v>0</v>
      </c>
      <c r="G282" s="45">
        <v>0</v>
      </c>
      <c r="H282" s="45">
        <v>0</v>
      </c>
      <c r="I282" s="45">
        <v>0</v>
      </c>
      <c r="J282" s="45">
        <v>0</v>
      </c>
      <c r="K282" s="45">
        <v>0</v>
      </c>
      <c r="L282" s="45">
        <v>0</v>
      </c>
      <c r="M282" s="45">
        <v>0</v>
      </c>
      <c r="N282" s="45">
        <v>0</v>
      </c>
      <c r="O282" s="45">
        <v>0</v>
      </c>
      <c r="P282" s="45">
        <v>0</v>
      </c>
      <c r="Q282" s="45">
        <v>0</v>
      </c>
      <c r="R282" s="152">
        <v>0</v>
      </c>
      <c r="S282" s="45">
        <v>0</v>
      </c>
      <c r="T282" s="45">
        <v>0</v>
      </c>
      <c r="U282" s="21">
        <f t="shared" si="163"/>
        <v>0</v>
      </c>
      <c r="V282" s="22">
        <f t="shared" si="160"/>
        <v>0</v>
      </c>
      <c r="W282" s="19">
        <f>U282-'Non Residential-Finish&amp; Imp'!U269</f>
        <v>-61</v>
      </c>
      <c r="X282" s="13">
        <f>W282/'Non Residential-Finish&amp; Imp'!U269</f>
        <v>-1</v>
      </c>
      <c r="Y282" s="12">
        <f>V282-'Non Residential-Finish&amp; Imp'!V269</f>
        <v>-23697359.68</v>
      </c>
      <c r="Z282" s="13">
        <f>Y282/'Non Residential-Finish&amp; Imp'!V269</f>
        <v>-1</v>
      </c>
      <c r="AA282" s="12">
        <f>AA281+Y282</f>
        <v>-106754978.45000002</v>
      </c>
    </row>
    <row r="283" spans="1:40" x14ac:dyDescent="0.2">
      <c r="A283" s="26" t="s">
        <v>22</v>
      </c>
      <c r="B283" s="9">
        <v>2026</v>
      </c>
      <c r="C283" s="45">
        <v>0</v>
      </c>
      <c r="D283" s="45">
        <v>0</v>
      </c>
      <c r="E283" s="45">
        <v>0</v>
      </c>
      <c r="F283" s="45">
        <v>0</v>
      </c>
      <c r="G283" s="45">
        <v>0</v>
      </c>
      <c r="H283" s="45">
        <v>0</v>
      </c>
      <c r="I283" s="45">
        <v>0</v>
      </c>
      <c r="J283" s="45">
        <v>0</v>
      </c>
      <c r="K283" s="45">
        <v>0</v>
      </c>
      <c r="L283" s="45">
        <v>0</v>
      </c>
      <c r="M283" s="45">
        <v>0</v>
      </c>
      <c r="N283" s="45">
        <v>0</v>
      </c>
      <c r="O283" s="45">
        <v>0</v>
      </c>
      <c r="P283" s="45">
        <v>0</v>
      </c>
      <c r="Q283" s="45">
        <v>0</v>
      </c>
      <c r="R283" s="152">
        <v>0</v>
      </c>
      <c r="S283" s="45">
        <v>0</v>
      </c>
      <c r="T283" s="45">
        <v>0</v>
      </c>
      <c r="U283" s="21">
        <f t="shared" si="163"/>
        <v>0</v>
      </c>
      <c r="V283" s="22">
        <f t="shared" si="160"/>
        <v>0</v>
      </c>
      <c r="W283" s="19">
        <f>U283-'Non Residential-Finish&amp; Imp'!U270</f>
        <v>-58</v>
      </c>
      <c r="X283" s="13">
        <f>W283/'Non Residential-Finish&amp; Imp'!U270</f>
        <v>-1</v>
      </c>
      <c r="Y283" s="12">
        <f>V283-'Non Residential-Finish&amp; Imp'!V270</f>
        <v>-19377007.66</v>
      </c>
      <c r="Z283" s="13">
        <f>Y283/'Non Residential-Finish&amp; Imp'!V270</f>
        <v>-1</v>
      </c>
      <c r="AA283" s="12">
        <f>AA282+Y283</f>
        <v>-126131986.11000001</v>
      </c>
    </row>
    <row r="284" spans="1:40" x14ac:dyDescent="0.2">
      <c r="A284" s="26" t="s">
        <v>23</v>
      </c>
      <c r="B284" s="9">
        <v>2026</v>
      </c>
      <c r="C284" s="45">
        <v>0</v>
      </c>
      <c r="D284" s="45">
        <v>0</v>
      </c>
      <c r="E284" s="45">
        <v>0</v>
      </c>
      <c r="F284" s="45">
        <v>0</v>
      </c>
      <c r="G284" s="45">
        <v>0</v>
      </c>
      <c r="H284" s="45">
        <v>0</v>
      </c>
      <c r="I284" s="45">
        <v>0</v>
      </c>
      <c r="J284" s="45">
        <v>0</v>
      </c>
      <c r="K284" s="45">
        <v>0</v>
      </c>
      <c r="L284" s="45">
        <v>0</v>
      </c>
      <c r="M284" s="45">
        <v>0</v>
      </c>
      <c r="N284" s="45">
        <v>0</v>
      </c>
      <c r="O284" s="45">
        <v>0</v>
      </c>
      <c r="P284" s="45">
        <v>0</v>
      </c>
      <c r="Q284" s="45">
        <v>0</v>
      </c>
      <c r="R284" s="152">
        <v>0</v>
      </c>
      <c r="S284" s="45">
        <v>0</v>
      </c>
      <c r="T284" s="45">
        <v>0</v>
      </c>
      <c r="U284" s="21">
        <f>SUM(C284+G284+I284+K284+M284+O284+Q284+S284+E284)</f>
        <v>0</v>
      </c>
      <c r="V284" s="22">
        <f t="shared" si="160"/>
        <v>0</v>
      </c>
      <c r="W284" s="19">
        <f>U284-'Non Residential-Finish&amp; Imp'!U271</f>
        <v>-48</v>
      </c>
      <c r="X284" s="13">
        <f>W284/'Non Residential-Finish&amp; Imp'!U271</f>
        <v>-1</v>
      </c>
      <c r="Y284" s="12">
        <f>V284-'Non Residential-Finish&amp; Imp'!V271</f>
        <v>-23608844</v>
      </c>
      <c r="Z284" s="13">
        <f>Y284/'Non Residential-Finish&amp; Imp'!V271</f>
        <v>-1</v>
      </c>
      <c r="AA284" s="12">
        <f t="shared" ref="AA284:AA287" si="165">AA283+Y284</f>
        <v>-149740830.11000001</v>
      </c>
    </row>
    <row r="285" spans="1:40" x14ac:dyDescent="0.2">
      <c r="A285" s="26" t="s">
        <v>24</v>
      </c>
      <c r="B285" s="9">
        <v>2026</v>
      </c>
      <c r="C285" s="45">
        <v>0</v>
      </c>
      <c r="D285" s="45">
        <v>0</v>
      </c>
      <c r="E285" s="45">
        <v>0</v>
      </c>
      <c r="F285" s="45">
        <v>0</v>
      </c>
      <c r="G285" s="45">
        <v>0</v>
      </c>
      <c r="H285" s="45">
        <v>0</v>
      </c>
      <c r="I285" s="45">
        <v>0</v>
      </c>
      <c r="J285" s="45">
        <v>0</v>
      </c>
      <c r="K285" s="45">
        <v>0</v>
      </c>
      <c r="L285" s="45">
        <v>0</v>
      </c>
      <c r="M285" s="45">
        <v>0</v>
      </c>
      <c r="N285" s="45">
        <v>0</v>
      </c>
      <c r="O285" s="45">
        <v>0</v>
      </c>
      <c r="P285" s="45">
        <v>0</v>
      </c>
      <c r="Q285" s="45">
        <v>0</v>
      </c>
      <c r="R285" s="152">
        <v>0</v>
      </c>
      <c r="S285" s="45">
        <v>0</v>
      </c>
      <c r="T285" s="45">
        <v>0</v>
      </c>
      <c r="U285" s="21">
        <f t="shared" ref="U285" si="166">SUM(C285+G285+I285+K285+M285+O285+Q285+S285+E285)</f>
        <v>0</v>
      </c>
      <c r="V285" s="22">
        <f t="shared" si="160"/>
        <v>0</v>
      </c>
      <c r="W285" s="19">
        <f>U285-'Non Residential-Finish&amp; Imp'!U272</f>
        <v>-58</v>
      </c>
      <c r="X285" s="13">
        <f>W285/'Non Residential-Finish&amp; Imp'!U272</f>
        <v>-1</v>
      </c>
      <c r="Y285" s="12">
        <f>V285-'Non Residential-Finish&amp; Imp'!V272</f>
        <v>-26394028.369999997</v>
      </c>
      <c r="Z285" s="13">
        <f>Y285/'Non Residential-Finish&amp; Imp'!V272</f>
        <v>-1</v>
      </c>
      <c r="AA285" s="12">
        <f t="shared" si="165"/>
        <v>-176134858.48000002</v>
      </c>
    </row>
    <row r="286" spans="1:40" x14ac:dyDescent="0.2">
      <c r="A286" s="26" t="s">
        <v>25</v>
      </c>
      <c r="B286" s="9">
        <v>2026</v>
      </c>
      <c r="C286" s="45">
        <v>0</v>
      </c>
      <c r="D286" s="45">
        <v>0</v>
      </c>
      <c r="E286" s="45">
        <v>0</v>
      </c>
      <c r="F286" s="45">
        <v>0</v>
      </c>
      <c r="G286" s="45">
        <v>0</v>
      </c>
      <c r="H286" s="45">
        <v>0</v>
      </c>
      <c r="I286" s="45">
        <v>0</v>
      </c>
      <c r="J286" s="45">
        <v>0</v>
      </c>
      <c r="K286" s="45">
        <v>0</v>
      </c>
      <c r="L286" s="45">
        <v>0</v>
      </c>
      <c r="M286" s="45">
        <v>0</v>
      </c>
      <c r="N286" s="45">
        <v>0</v>
      </c>
      <c r="O286" s="45">
        <v>0</v>
      </c>
      <c r="P286" s="45">
        <v>0</v>
      </c>
      <c r="Q286" s="45">
        <v>0</v>
      </c>
      <c r="R286" s="152">
        <v>0</v>
      </c>
      <c r="S286" s="45">
        <v>0</v>
      </c>
      <c r="T286" s="45">
        <v>0</v>
      </c>
      <c r="U286" s="21">
        <f>SUM(C286+G286+I286+K286+M286+O286+Q286+S286+E286)</f>
        <v>0</v>
      </c>
      <c r="V286" s="22">
        <f>SUM(D286+H286+J286+L286+N286+P286+R286+T286+F286)</f>
        <v>0</v>
      </c>
      <c r="W286" s="19">
        <f>U286-'Non Residential-Finish&amp; Imp'!U273</f>
        <v>-70</v>
      </c>
      <c r="X286" s="13">
        <f>W286/'Non Residential-Finish&amp; Imp'!U273</f>
        <v>-1</v>
      </c>
      <c r="Y286" s="12">
        <f>V286-'Non Residential-Finish&amp; Imp'!V273</f>
        <v>-41066077.810000002</v>
      </c>
      <c r="Z286" s="13">
        <f>Y286/'Non Residential-Finish&amp; Imp'!V273</f>
        <v>-1</v>
      </c>
      <c r="AA286" s="12">
        <f t="shared" si="165"/>
        <v>-217200936.29000002</v>
      </c>
    </row>
    <row r="287" spans="1:40" x14ac:dyDescent="0.2">
      <c r="A287" s="26" t="s">
        <v>26</v>
      </c>
      <c r="B287" s="9">
        <v>2026</v>
      </c>
      <c r="C287" s="45">
        <v>0</v>
      </c>
      <c r="D287" s="45">
        <v>0</v>
      </c>
      <c r="E287" s="45">
        <v>0</v>
      </c>
      <c r="F287" s="45">
        <v>0</v>
      </c>
      <c r="G287" s="45">
        <v>0</v>
      </c>
      <c r="H287" s="45">
        <v>0</v>
      </c>
      <c r="I287" s="45">
        <v>0</v>
      </c>
      <c r="J287" s="45">
        <v>0</v>
      </c>
      <c r="K287" s="45">
        <v>0</v>
      </c>
      <c r="L287" s="45">
        <v>0</v>
      </c>
      <c r="M287" s="45">
        <v>0</v>
      </c>
      <c r="N287" s="45">
        <v>0</v>
      </c>
      <c r="O287" s="45">
        <v>0</v>
      </c>
      <c r="P287" s="45">
        <v>0</v>
      </c>
      <c r="Q287" s="45">
        <v>0</v>
      </c>
      <c r="R287" s="152">
        <v>0</v>
      </c>
      <c r="S287" s="45">
        <v>0</v>
      </c>
      <c r="T287" s="45">
        <v>0</v>
      </c>
      <c r="U287" s="21">
        <f t="shared" ref="U287:U289" si="167">SUM(C287+G287+I287+K287+M287+O287+Q287+S287+E287)</f>
        <v>0</v>
      </c>
      <c r="V287" s="22">
        <f t="shared" ref="V287:V289" si="168">SUM(D287+H287+J287+L287+N287+P287+R287+T287+F287)</f>
        <v>0</v>
      </c>
      <c r="W287" s="19">
        <f>U287-'Non Residential-Finish&amp; Imp'!U274</f>
        <v>-60</v>
      </c>
      <c r="X287" s="13">
        <f>W287/'Non Residential-Finish&amp; Imp'!U274</f>
        <v>-1</v>
      </c>
      <c r="Y287" s="12">
        <f>V287-'Non Residential-Finish&amp; Imp'!V274</f>
        <v>-65954963</v>
      </c>
      <c r="Z287" s="13">
        <f>Y287/'Non Residential-Finish&amp; Imp'!V274</f>
        <v>-1</v>
      </c>
      <c r="AA287" s="12">
        <f t="shared" si="165"/>
        <v>-283155899.29000002</v>
      </c>
    </row>
    <row r="288" spans="1:40" x14ac:dyDescent="0.2">
      <c r="A288" s="26" t="s">
        <v>27</v>
      </c>
      <c r="B288" s="9">
        <v>2026</v>
      </c>
      <c r="C288" s="45">
        <v>0</v>
      </c>
      <c r="D288" s="45">
        <v>0</v>
      </c>
      <c r="E288" s="45">
        <v>0</v>
      </c>
      <c r="F288" s="45">
        <v>0</v>
      </c>
      <c r="G288" s="45">
        <v>0</v>
      </c>
      <c r="H288" s="45">
        <v>0</v>
      </c>
      <c r="I288" s="45">
        <v>0</v>
      </c>
      <c r="J288" s="45">
        <v>0</v>
      </c>
      <c r="K288" s="45">
        <v>0</v>
      </c>
      <c r="L288" s="45">
        <v>0</v>
      </c>
      <c r="M288" s="45">
        <v>0</v>
      </c>
      <c r="N288" s="45">
        <v>0</v>
      </c>
      <c r="O288" s="45">
        <v>0</v>
      </c>
      <c r="P288" s="45">
        <v>0</v>
      </c>
      <c r="Q288" s="45">
        <v>0</v>
      </c>
      <c r="R288" s="152">
        <v>0</v>
      </c>
      <c r="S288" s="45">
        <v>0</v>
      </c>
      <c r="T288" s="45">
        <v>0</v>
      </c>
      <c r="U288" s="21">
        <f t="shared" si="167"/>
        <v>0</v>
      </c>
      <c r="V288" s="22">
        <f t="shared" si="168"/>
        <v>0</v>
      </c>
      <c r="W288" s="19">
        <f>U288-'Non Residential-Finish&amp; Imp'!U275</f>
        <v>-59</v>
      </c>
      <c r="X288" s="13">
        <f>W288/'Non Residential-Finish&amp; Imp'!U275</f>
        <v>-1</v>
      </c>
      <c r="Y288" s="12">
        <f>V288-'Non Residential-Finish&amp; Imp'!V275</f>
        <v>-37138930.18</v>
      </c>
      <c r="Z288" s="13">
        <f>Y288/'Non Residential-Finish&amp; Imp'!V275</f>
        <v>-1</v>
      </c>
      <c r="AA288" s="12">
        <f>AA287+Y288</f>
        <v>-320294829.47000003</v>
      </c>
    </row>
    <row r="289" spans="1:27" x14ac:dyDescent="0.2">
      <c r="A289" s="26" t="s">
        <v>28</v>
      </c>
      <c r="B289" s="9">
        <v>2026</v>
      </c>
      <c r="C289" s="45">
        <v>0</v>
      </c>
      <c r="D289" s="45">
        <v>0</v>
      </c>
      <c r="E289" s="45">
        <v>0</v>
      </c>
      <c r="F289" s="45">
        <v>0</v>
      </c>
      <c r="G289" s="45">
        <v>0</v>
      </c>
      <c r="H289" s="45">
        <v>0</v>
      </c>
      <c r="I289" s="45">
        <v>0</v>
      </c>
      <c r="J289" s="45">
        <v>0</v>
      </c>
      <c r="K289" s="45">
        <v>0</v>
      </c>
      <c r="L289" s="45">
        <v>0</v>
      </c>
      <c r="M289" s="45">
        <v>0</v>
      </c>
      <c r="N289" s="45">
        <v>0</v>
      </c>
      <c r="O289" s="45">
        <v>0</v>
      </c>
      <c r="P289" s="45">
        <v>0</v>
      </c>
      <c r="Q289" s="45">
        <v>0</v>
      </c>
      <c r="R289" s="152">
        <v>0</v>
      </c>
      <c r="S289" s="45">
        <v>0</v>
      </c>
      <c r="T289" s="45">
        <v>0</v>
      </c>
      <c r="U289" s="21">
        <f t="shared" si="167"/>
        <v>0</v>
      </c>
      <c r="V289" s="22">
        <f t="shared" si="168"/>
        <v>0</v>
      </c>
      <c r="W289" s="19">
        <f>U289-'Non Residential-Finish&amp; Imp'!U276</f>
        <v>-57</v>
      </c>
      <c r="X289" s="13">
        <f>W289/'Non Residential-Finish&amp; Imp'!U276</f>
        <v>-1</v>
      </c>
      <c r="Y289" s="12">
        <f>V289-'Non Residential-Finish&amp; Imp'!V276</f>
        <v>-41970687.710000001</v>
      </c>
      <c r="Z289" s="13">
        <f>Y289/'Non Residential-Finish&amp; Imp'!V276</f>
        <v>-1</v>
      </c>
      <c r="AA289" s="12">
        <f t="shared" ref="AA289" si="169">AA288+Y289</f>
        <v>-362265517.18000001</v>
      </c>
    </row>
    <row r="290" spans="1:27" ht="13.5" thickBot="1" x14ac:dyDescent="0.25">
      <c r="A290" s="27" t="s">
        <v>29</v>
      </c>
      <c r="B290" s="147">
        <v>2026</v>
      </c>
      <c r="C290" s="149">
        <f>SUM(C278:C289)</f>
        <v>2</v>
      </c>
      <c r="D290" s="44">
        <f t="shared" ref="D290:T290" si="170">SUM(D278:D289)</f>
        <v>96974.18</v>
      </c>
      <c r="E290" s="149">
        <f t="shared" si="170"/>
        <v>11</v>
      </c>
      <c r="F290" s="44">
        <f t="shared" si="170"/>
        <v>1321650</v>
      </c>
      <c r="G290" s="149">
        <f t="shared" si="170"/>
        <v>104</v>
      </c>
      <c r="H290" s="44">
        <f t="shared" si="170"/>
        <v>53134794.609999999</v>
      </c>
      <c r="I290" s="149">
        <f t="shared" si="170"/>
        <v>33</v>
      </c>
      <c r="J290" s="44">
        <f t="shared" si="170"/>
        <v>22959826.899999999</v>
      </c>
      <c r="K290" s="149">
        <f t="shared" si="170"/>
        <v>0</v>
      </c>
      <c r="L290" s="44">
        <f t="shared" si="170"/>
        <v>0</v>
      </c>
      <c r="M290" s="149">
        <f t="shared" si="170"/>
        <v>4</v>
      </c>
      <c r="N290" s="44">
        <f t="shared" si="170"/>
        <v>1068060</v>
      </c>
      <c r="O290" s="149">
        <f t="shared" si="170"/>
        <v>0</v>
      </c>
      <c r="P290" s="44">
        <f t="shared" si="170"/>
        <v>0</v>
      </c>
      <c r="Q290" s="149">
        <f t="shared" si="170"/>
        <v>0</v>
      </c>
      <c r="R290" s="149">
        <f t="shared" si="170"/>
        <v>0</v>
      </c>
      <c r="S290" s="149">
        <f t="shared" si="170"/>
        <v>17</v>
      </c>
      <c r="T290" s="16">
        <f t="shared" si="170"/>
        <v>32484065</v>
      </c>
      <c r="U290" s="23">
        <f>SUM(U278:U289)</f>
        <v>171</v>
      </c>
      <c r="V290" s="24">
        <f t="shared" ref="V290" si="171">SUM(V278:V289)</f>
        <v>111065370.69</v>
      </c>
      <c r="W290" s="20">
        <f>U290-'Non Residential-Finish&amp; Imp'!U277</f>
        <v>-593</v>
      </c>
      <c r="X290" s="18">
        <f>W290/'Non Residential-Finish&amp; Imp'!U277</f>
        <v>-0.77617801047120416</v>
      </c>
      <c r="Y290" s="17">
        <f>V290-'Non Residential-Finish&amp; Imp'!V277</f>
        <v>-362265517.18000001</v>
      </c>
      <c r="Z290" s="18">
        <f>Y290/'Non Residential-Finish&amp; Imp'!V277</f>
        <v>-0.76535363836111192</v>
      </c>
      <c r="AA290" s="17">
        <f>Y290</f>
        <v>-362265517.18000001</v>
      </c>
    </row>
    <row r="291" spans="1:27" x14ac:dyDescent="0.2">
      <c r="A291" s="106" t="s">
        <v>49</v>
      </c>
      <c r="B291" s="29"/>
      <c r="C291" s="98"/>
      <c r="D291" s="99"/>
      <c r="E291" s="98"/>
      <c r="F291" s="99"/>
      <c r="G291" s="98"/>
      <c r="H291" s="99"/>
      <c r="I291" s="98"/>
      <c r="J291" s="99"/>
      <c r="K291" s="98"/>
      <c r="L291" s="99"/>
      <c r="M291" s="98"/>
      <c r="N291" s="99"/>
      <c r="O291" s="98"/>
      <c r="P291" s="99"/>
      <c r="Q291" s="98"/>
      <c r="R291" s="99"/>
      <c r="S291" s="100"/>
      <c r="T291" s="100"/>
      <c r="U291" s="101"/>
      <c r="V291" s="102"/>
      <c r="W291" s="103"/>
      <c r="X291" s="104"/>
      <c r="Y291" s="105"/>
      <c r="Z291" s="104"/>
      <c r="AA291" s="105"/>
    </row>
    <row r="292" spans="1:27" x14ac:dyDescent="0.2">
      <c r="A292" s="186" t="s">
        <v>58</v>
      </c>
      <c r="B292" s="186"/>
      <c r="C292" s="186"/>
      <c r="D292" s="186"/>
      <c r="E292" s="186"/>
      <c r="F292" s="186"/>
      <c r="G292" s="186"/>
      <c r="H292" s="186"/>
      <c r="I292" s="186"/>
      <c r="J292" s="186"/>
      <c r="K292" s="186"/>
      <c r="L292" s="186"/>
      <c r="M292" s="186"/>
      <c r="N292" s="186"/>
      <c r="O292" s="186"/>
      <c r="P292" s="186"/>
      <c r="Q292" s="186"/>
      <c r="R292" s="187"/>
      <c r="S292" s="100"/>
      <c r="T292" s="100"/>
      <c r="U292" s="101"/>
      <c r="V292" s="102"/>
      <c r="W292" s="103"/>
      <c r="X292" s="104"/>
      <c r="Y292" s="105"/>
      <c r="Z292" s="104"/>
      <c r="AA292" s="105"/>
    </row>
    <row r="293" spans="1:27" x14ac:dyDescent="0.2">
      <c r="A293" s="186"/>
      <c r="B293" s="186"/>
      <c r="C293" s="186"/>
      <c r="D293" s="186"/>
      <c r="E293" s="186"/>
      <c r="F293" s="186"/>
      <c r="G293" s="186"/>
      <c r="H293" s="186"/>
      <c r="I293" s="186"/>
      <c r="J293" s="186"/>
      <c r="K293" s="186"/>
      <c r="L293" s="186"/>
      <c r="M293" s="186"/>
      <c r="N293" s="186"/>
      <c r="O293" s="186"/>
      <c r="P293" s="186"/>
      <c r="Q293" s="186"/>
      <c r="R293" s="187"/>
      <c r="S293" s="100"/>
      <c r="T293" s="100"/>
      <c r="U293" s="101"/>
      <c r="V293" s="102"/>
      <c r="W293" s="103"/>
      <c r="X293" s="104"/>
      <c r="Y293" s="105"/>
      <c r="Z293" s="104"/>
      <c r="AA293" s="105"/>
    </row>
    <row r="294" spans="1:27" x14ac:dyDescent="0.2">
      <c r="A294" s="106"/>
      <c r="B294" s="29"/>
      <c r="C294" s="98"/>
      <c r="D294" s="99"/>
      <c r="E294" s="98"/>
      <c r="F294" s="99"/>
      <c r="G294" s="98"/>
      <c r="H294" s="99"/>
      <c r="I294" s="98"/>
      <c r="J294" s="99"/>
      <c r="K294" s="98"/>
      <c r="L294" s="99"/>
      <c r="M294" s="98"/>
      <c r="N294" s="99"/>
      <c r="O294" s="98"/>
      <c r="P294" s="99"/>
      <c r="Q294" s="98"/>
      <c r="R294" s="99"/>
      <c r="S294" s="100"/>
      <c r="T294" s="100"/>
      <c r="U294" s="101"/>
      <c r="V294" s="102"/>
      <c r="W294" s="103"/>
      <c r="X294" s="104"/>
      <c r="Y294" s="105"/>
      <c r="Z294" s="104"/>
      <c r="AA294" s="105"/>
    </row>
    <row r="295" spans="1:27" x14ac:dyDescent="0.2">
      <c r="A295" s="186" t="s">
        <v>44</v>
      </c>
      <c r="B295" s="186"/>
      <c r="C295" s="186"/>
      <c r="D295" s="186"/>
      <c r="E295" s="186"/>
      <c r="F295" s="186"/>
      <c r="G295" s="186"/>
      <c r="H295" s="186"/>
      <c r="I295" s="186"/>
      <c r="J295" s="186"/>
      <c r="K295" s="186"/>
      <c r="L295" s="186"/>
      <c r="M295" s="186"/>
      <c r="N295" s="186"/>
      <c r="O295" s="186"/>
      <c r="P295" s="186"/>
      <c r="Q295" s="186"/>
      <c r="R295" s="187"/>
      <c r="S295" s="100"/>
      <c r="T295" s="100"/>
      <c r="U295" s="101"/>
      <c r="V295" s="102"/>
      <c r="W295" s="103"/>
      <c r="X295" s="104"/>
      <c r="Y295" s="105"/>
      <c r="Z295" s="104"/>
      <c r="AA295" s="105"/>
    </row>
    <row r="296" spans="1:27" x14ac:dyDescent="0.2">
      <c r="A296" s="186"/>
      <c r="B296" s="186"/>
      <c r="C296" s="186"/>
      <c r="D296" s="186"/>
      <c r="E296" s="186"/>
      <c r="F296" s="186"/>
      <c r="G296" s="186"/>
      <c r="H296" s="186"/>
      <c r="I296" s="186"/>
      <c r="J296" s="186"/>
      <c r="K296" s="186"/>
      <c r="L296" s="186"/>
      <c r="M296" s="186"/>
      <c r="N296" s="186"/>
      <c r="O296" s="186"/>
      <c r="P296" s="186"/>
      <c r="Q296" s="186"/>
      <c r="R296" s="187"/>
      <c r="S296" s="100"/>
      <c r="T296" s="100"/>
      <c r="U296" s="101"/>
      <c r="V296" s="102"/>
      <c r="W296" s="103"/>
      <c r="X296" s="104"/>
      <c r="Y296" s="105"/>
      <c r="Z296" s="104"/>
      <c r="AA296" s="105"/>
    </row>
    <row r="297" spans="1:27" x14ac:dyDescent="0.2">
      <c r="A297" s="186"/>
      <c r="B297" s="186"/>
      <c r="C297" s="186"/>
      <c r="D297" s="186"/>
      <c r="E297" s="186"/>
      <c r="F297" s="186"/>
      <c r="G297" s="186"/>
      <c r="H297" s="186"/>
      <c r="I297" s="186"/>
      <c r="J297" s="186"/>
      <c r="K297" s="186"/>
      <c r="L297" s="186"/>
      <c r="M297" s="186"/>
      <c r="N297" s="186"/>
      <c r="O297" s="186"/>
      <c r="P297" s="186"/>
      <c r="Q297" s="186"/>
      <c r="R297" s="187"/>
      <c r="S297" s="100"/>
      <c r="T297" s="100"/>
      <c r="U297" s="101"/>
      <c r="V297" s="102"/>
      <c r="W297" s="103"/>
      <c r="X297" s="104"/>
      <c r="Y297" s="105"/>
      <c r="Z297" s="104"/>
      <c r="AA297" s="105"/>
    </row>
    <row r="298" spans="1:27" x14ac:dyDescent="0.2">
      <c r="A298" s="186"/>
      <c r="B298" s="186"/>
      <c r="C298" s="186"/>
      <c r="D298" s="186"/>
      <c r="E298" s="186"/>
      <c r="F298" s="186"/>
      <c r="G298" s="186"/>
      <c r="H298" s="186"/>
      <c r="I298" s="186"/>
      <c r="J298" s="186"/>
      <c r="K298" s="186"/>
      <c r="L298" s="186"/>
      <c r="M298" s="186"/>
      <c r="N298" s="186"/>
      <c r="O298" s="186"/>
      <c r="P298" s="186"/>
      <c r="Q298" s="186"/>
      <c r="R298" s="187"/>
      <c r="S298" s="100"/>
      <c r="T298" s="100"/>
      <c r="U298" s="101"/>
      <c r="V298" s="102"/>
      <c r="W298" s="103"/>
      <c r="X298" s="104"/>
      <c r="Y298" s="105"/>
      <c r="Z298" s="104"/>
      <c r="AA298" s="105"/>
    </row>
    <row r="299" spans="1:27" x14ac:dyDescent="0.2">
      <c r="A299" s="186"/>
      <c r="B299" s="186"/>
      <c r="C299" s="186"/>
      <c r="D299" s="186"/>
      <c r="E299" s="186"/>
      <c r="F299" s="186"/>
      <c r="G299" s="186"/>
      <c r="H299" s="186"/>
      <c r="I299" s="186"/>
      <c r="J299" s="186"/>
      <c r="K299" s="186"/>
      <c r="L299" s="186"/>
      <c r="M299" s="186"/>
      <c r="N299" s="186"/>
      <c r="O299" s="186"/>
      <c r="P299" s="186"/>
      <c r="Q299" s="186"/>
      <c r="R299" s="187"/>
      <c r="S299" s="100"/>
      <c r="T299" s="100"/>
      <c r="U299" s="101"/>
      <c r="V299" s="102"/>
      <c r="W299" s="103"/>
      <c r="X299" s="104"/>
      <c r="Y299" s="105"/>
      <c r="Z299" s="104"/>
      <c r="AA299" s="105"/>
    </row>
    <row r="300" spans="1:27" x14ac:dyDescent="0.2">
      <c r="A300" s="186"/>
      <c r="B300" s="186"/>
      <c r="C300" s="186"/>
      <c r="D300" s="186"/>
      <c r="E300" s="186"/>
      <c r="F300" s="186"/>
      <c r="G300" s="186"/>
      <c r="H300" s="186"/>
      <c r="I300" s="186"/>
      <c r="J300" s="186"/>
      <c r="K300" s="186"/>
      <c r="L300" s="186"/>
      <c r="M300" s="186"/>
      <c r="N300" s="186"/>
      <c r="O300" s="186"/>
      <c r="P300" s="186"/>
      <c r="Q300" s="186"/>
      <c r="R300" s="187"/>
      <c r="S300" s="100"/>
      <c r="T300" s="100"/>
      <c r="U300" s="101"/>
      <c r="V300" s="102"/>
      <c r="W300" s="103"/>
      <c r="X300" s="104"/>
      <c r="Y300" s="105"/>
      <c r="Z300" s="104"/>
      <c r="AA300" s="105"/>
    </row>
    <row r="301" spans="1:27" x14ac:dyDescent="0.2">
      <c r="A301" s="131"/>
      <c r="B301" s="131"/>
      <c r="C301" s="131"/>
      <c r="D301" s="131"/>
      <c r="E301" s="131"/>
      <c r="F301" s="131"/>
      <c r="G301" s="131"/>
      <c r="H301" s="131"/>
      <c r="I301" s="131"/>
      <c r="J301" s="131"/>
      <c r="K301" s="131"/>
      <c r="L301" s="131"/>
      <c r="M301" s="131"/>
      <c r="N301" s="131"/>
      <c r="O301" s="131"/>
      <c r="P301" s="131"/>
      <c r="Q301" s="131"/>
      <c r="R301" s="132"/>
      <c r="S301" s="100"/>
      <c r="T301" s="100"/>
      <c r="U301" s="101"/>
      <c r="V301" s="102"/>
      <c r="W301" s="103"/>
      <c r="X301" s="104"/>
      <c r="Y301" s="105"/>
      <c r="Z301" s="104"/>
      <c r="AA301" s="105"/>
    </row>
    <row r="302" spans="1:27" x14ac:dyDescent="0.2">
      <c r="A302" s="106" t="s">
        <v>53</v>
      </c>
      <c r="B302" s="29"/>
      <c r="C302" s="98"/>
      <c r="D302" s="99"/>
      <c r="E302" s="98"/>
      <c r="F302" s="99"/>
      <c r="G302" s="98"/>
      <c r="H302" s="99"/>
      <c r="I302" s="98"/>
      <c r="J302" s="99"/>
      <c r="K302" s="98"/>
      <c r="L302" s="99"/>
      <c r="M302" s="98"/>
      <c r="N302" s="99"/>
      <c r="O302" s="98"/>
      <c r="P302" s="99"/>
      <c r="Q302" s="98"/>
      <c r="R302" s="99"/>
      <c r="S302" s="100"/>
      <c r="T302" s="100"/>
      <c r="U302" s="101"/>
      <c r="V302" s="102"/>
      <c r="W302" s="103"/>
      <c r="X302" s="104"/>
      <c r="Y302" s="105"/>
      <c r="Z302" s="104"/>
      <c r="AA302" s="105"/>
    </row>
    <row r="304" spans="1:27" x14ac:dyDescent="0.2">
      <c r="E304" s="4"/>
      <c r="F304" s="4"/>
    </row>
    <row r="305" spans="5:6" x14ac:dyDescent="0.2">
      <c r="E305" s="4"/>
      <c r="F305" s="4"/>
    </row>
  </sheetData>
  <mergeCells count="15">
    <mergeCell ref="A292:R293"/>
    <mergeCell ref="A295:R300"/>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90">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U277:V27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customXml/itemProps2.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082246-48FC-49A1-A0E6-5D68594710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2026-05-26T17:26:44Z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